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15480" windowHeight="8445" activeTab="1"/>
  </bookViews>
  <sheets>
    <sheet name="2009_2012" sheetId="31" r:id="rId1"/>
    <sheet name="2013" sheetId="33" r:id="rId2"/>
    <sheet name="EEG" sheetId="29" r:id="rId3"/>
  </sheets>
  <calcPr calcId="125725"/>
</workbook>
</file>

<file path=xl/calcChain.xml><?xml version="1.0" encoding="utf-8"?>
<calcChain xmlns="http://schemas.openxmlformats.org/spreadsheetml/2006/main">
  <c r="M30" i="33"/>
  <c r="M29"/>
  <c r="M28"/>
  <c r="F6"/>
  <c r="K30"/>
  <c r="K29"/>
  <c r="K28"/>
  <c r="J56"/>
  <c r="H56"/>
  <c r="F56"/>
  <c r="D56"/>
  <c r="J55"/>
  <c r="H55"/>
  <c r="F55"/>
  <c r="D55"/>
  <c r="J54"/>
  <c r="H54"/>
  <c r="F54"/>
  <c r="D54"/>
  <c r="J53"/>
  <c r="H53"/>
  <c r="F53"/>
  <c r="D53"/>
  <c r="J52"/>
  <c r="H52"/>
  <c r="F52"/>
  <c r="D52"/>
  <c r="J51"/>
  <c r="H51"/>
  <c r="F51"/>
  <c r="D51"/>
  <c r="J50"/>
  <c r="H50"/>
  <c r="F50"/>
  <c r="D50"/>
  <c r="J49"/>
  <c r="H49"/>
  <c r="F49"/>
  <c r="D49"/>
  <c r="J48"/>
  <c r="H48"/>
  <c r="F48"/>
  <c r="D48"/>
  <c r="J47"/>
  <c r="H47"/>
  <c r="F47"/>
  <c r="D47"/>
  <c r="J46"/>
  <c r="H46"/>
  <c r="F46"/>
  <c r="D46"/>
  <c r="J45"/>
  <c r="J57" s="1"/>
  <c r="J58" s="1"/>
  <c r="H45"/>
  <c r="H57" s="1"/>
  <c r="H58" s="1"/>
  <c r="F45"/>
  <c r="F57" s="1"/>
  <c r="F58" s="1"/>
  <c r="D45"/>
  <c r="D57" s="1"/>
  <c r="D58" s="1"/>
  <c r="K27"/>
  <c r="M27" s="1"/>
  <c r="K26"/>
  <c r="M26" s="1"/>
  <c r="K25"/>
  <c r="M25" s="1"/>
  <c r="K24"/>
  <c r="M24" s="1"/>
  <c r="K23"/>
  <c r="M23" s="1"/>
  <c r="K22"/>
  <c r="M22" s="1"/>
  <c r="K21"/>
  <c r="M21" s="1"/>
  <c r="D26"/>
  <c r="K20"/>
  <c r="M20" s="1"/>
  <c r="K19"/>
  <c r="M19" s="1"/>
  <c r="B24"/>
  <c r="H19"/>
  <c r="H20" s="1"/>
  <c r="D19"/>
  <c r="D18"/>
  <c r="D16"/>
  <c r="I4"/>
  <c r="D23" i="31"/>
  <c r="J56"/>
  <c r="H56"/>
  <c r="F56"/>
  <c r="D56"/>
  <c r="J55"/>
  <c r="H55"/>
  <c r="F55"/>
  <c r="D55"/>
  <c r="J54"/>
  <c r="H54"/>
  <c r="F54"/>
  <c r="D54"/>
  <c r="J53"/>
  <c r="H53"/>
  <c r="F53"/>
  <c r="D53"/>
  <c r="J52"/>
  <c r="H52"/>
  <c r="F52"/>
  <c r="D52"/>
  <c r="J51"/>
  <c r="H51"/>
  <c r="F51"/>
  <c r="D51"/>
  <c r="J50"/>
  <c r="H50"/>
  <c r="F50"/>
  <c r="D50"/>
  <c r="J49"/>
  <c r="H49"/>
  <c r="F49"/>
  <c r="D49"/>
  <c r="J48"/>
  <c r="H48"/>
  <c r="F48"/>
  <c r="D48"/>
  <c r="J47"/>
  <c r="H47"/>
  <c r="F47"/>
  <c r="D47"/>
  <c r="K46"/>
  <c r="J46"/>
  <c r="H46"/>
  <c r="F46"/>
  <c r="D46"/>
  <c r="K45"/>
  <c r="J45"/>
  <c r="J57" s="1"/>
  <c r="J58" s="1"/>
  <c r="K53" s="1"/>
  <c r="I45"/>
  <c r="H45"/>
  <c r="H57" s="1"/>
  <c r="H58" s="1"/>
  <c r="I53" s="1"/>
  <c r="F45"/>
  <c r="F57" s="1"/>
  <c r="F58" s="1"/>
  <c r="G53" s="1"/>
  <c r="D45"/>
  <c r="D57" s="1"/>
  <c r="D58" s="1"/>
  <c r="E53" s="1"/>
  <c r="M33"/>
  <c r="K33"/>
  <c r="M32"/>
  <c r="K32"/>
  <c r="M31"/>
  <c r="K31"/>
  <c r="M30"/>
  <c r="K30"/>
  <c r="M29"/>
  <c r="K29"/>
  <c r="M28"/>
  <c r="K28"/>
  <c r="M27"/>
  <c r="K27"/>
  <c r="D27"/>
  <c r="K26"/>
  <c r="M26" s="1"/>
  <c r="M25"/>
  <c r="K25"/>
  <c r="B25"/>
  <c r="B24"/>
  <c r="K19"/>
  <c r="K20" s="1"/>
  <c r="K21" s="1"/>
  <c r="K23" s="1"/>
  <c r="K22" s="1"/>
  <c r="D19"/>
  <c r="D18"/>
  <c r="D16"/>
  <c r="I7"/>
  <c r="F7"/>
  <c r="I6"/>
  <c r="O35" s="1"/>
  <c r="F6"/>
  <c r="I4"/>
  <c r="O4" s="1"/>
  <c r="H21" i="33" l="1"/>
  <c r="H23" s="1"/>
  <c r="H22" s="1"/>
  <c r="I6"/>
  <c r="E56"/>
  <c r="E55"/>
  <c r="E54"/>
  <c r="E53"/>
  <c r="E52"/>
  <c r="E51"/>
  <c r="E50"/>
  <c r="E49"/>
  <c r="E48"/>
  <c r="E47"/>
  <c r="E46"/>
  <c r="E45"/>
  <c r="I56"/>
  <c r="I55"/>
  <c r="I54"/>
  <c r="I53"/>
  <c r="I52"/>
  <c r="I51"/>
  <c r="I50"/>
  <c r="I49"/>
  <c r="I48"/>
  <c r="I47"/>
  <c r="I46"/>
  <c r="I45"/>
  <c r="G56"/>
  <c r="G55"/>
  <c r="G54"/>
  <c r="G53"/>
  <c r="G52"/>
  <c r="G51"/>
  <c r="G50"/>
  <c r="G49"/>
  <c r="G48"/>
  <c r="G47"/>
  <c r="G46"/>
  <c r="G45"/>
  <c r="K56"/>
  <c r="K55"/>
  <c r="K54"/>
  <c r="K53"/>
  <c r="K52"/>
  <c r="K51"/>
  <c r="K50"/>
  <c r="K49"/>
  <c r="K48"/>
  <c r="K47"/>
  <c r="K46"/>
  <c r="K45"/>
  <c r="O4"/>
  <c r="D17"/>
  <c r="D20"/>
  <c r="E45" i="31"/>
  <c r="G45"/>
  <c r="E46"/>
  <c r="G46"/>
  <c r="I46"/>
  <c r="E47"/>
  <c r="G47"/>
  <c r="I47"/>
  <c r="K47"/>
  <c r="E48"/>
  <c r="G48"/>
  <c r="I48"/>
  <c r="K48"/>
  <c r="E49"/>
  <c r="G49"/>
  <c r="I49"/>
  <c r="K49"/>
  <c r="E50"/>
  <c r="G50"/>
  <c r="I50"/>
  <c r="K50"/>
  <c r="E51"/>
  <c r="G51"/>
  <c r="I51"/>
  <c r="K51"/>
  <c r="E52"/>
  <c r="G52"/>
  <c r="I52"/>
  <c r="K52"/>
  <c r="G54"/>
  <c r="K54"/>
  <c r="G55"/>
  <c r="K55"/>
  <c r="G56"/>
  <c r="K56"/>
  <c r="E54"/>
  <c r="I54"/>
  <c r="E55"/>
  <c r="I55"/>
  <c r="E56"/>
  <c r="I56"/>
  <c r="O7"/>
  <c r="D17"/>
  <c r="D20"/>
  <c r="D21" s="1"/>
  <c r="O35" i="33" l="1"/>
  <c r="M35" s="1"/>
  <c r="D24"/>
  <c r="O7"/>
  <c r="D21"/>
  <c r="D25"/>
  <c r="D23"/>
  <c r="D22"/>
  <c r="D25" i="31"/>
  <c r="D26"/>
  <c r="D22"/>
  <c r="D24"/>
  <c r="M35"/>
  <c r="O2" i="33" l="1"/>
  <c r="P6" s="1"/>
  <c r="O2" i="31"/>
  <c r="P6" s="1"/>
</calcChain>
</file>

<file path=xl/comments1.xml><?xml version="1.0" encoding="utf-8"?>
<comments xmlns="http://schemas.openxmlformats.org/spreadsheetml/2006/main">
  <authors>
    <author>step7</author>
    <author>Broermann, Josef - 415</author>
    <author>Josef</author>
  </authors>
  <commentList>
    <comment ref="I3" authorId="0">
      <text>
        <r>
          <rPr>
            <b/>
            <sz val="8"/>
            <color indexed="81"/>
            <rFont val="Tahoma"/>
            <family val="2"/>
          </rPr>
          <t>0 eintragen wenn der Öko Tarif nicht ausgewiesen wird</t>
        </r>
        <r>
          <rPr>
            <sz val="8"/>
            <color indexed="81"/>
            <rFont val="Tahoma"/>
            <family val="2"/>
          </rPr>
          <t xml:space="preserve">
</t>
        </r>
      </text>
    </comment>
    <comment ref="B7" authorId="1">
      <text>
        <r>
          <rPr>
            <sz val="8"/>
            <color indexed="81"/>
            <rFont val="Tahoma"/>
            <family val="2"/>
          </rPr>
          <t xml:space="preserve">
</t>
        </r>
        <r>
          <rPr>
            <sz val="11"/>
            <color indexed="81"/>
            <rFont val="Tahoma"/>
            <family val="2"/>
          </rPr>
          <t>Kleine Anlagen. Solaranlagen-Betreiber können wie bisher auch den kompletten Sonnenstrom zum Satz ihrer Einspeisevergütung verkaufen. Das gilt für Besitzer kleiner Anlagen bis zehn Kilowatt Leistung. Für alle, die ihre kleine Anlage ab 1. April 2012 in Betrieb genommen haben, zahlt der Netzbetreiber nur noch 19,5 Cent statt bislang 24,43 Cent. Betreiber von Anlagen über zehn und bis 1 000 Kilowatt können künftig nur 90 Prozent zum garantierten Vergütungssatz einspeisen. Die übrigen 10 Prozent müssen sie zu Marktpreisen verkaufen oder selbst verbrauchen.
Mittlere und große Anlagen. Betreiber von Anlagen mit mehr als 10 kW Leistung erhalten eine gemischte Vergütung. Für erzeugten Strom aus Modulen bis zur Berechnungsgrenze von 10 Kilowatt erhält der Betreiber 19,5 Cent pro kWh. Für Sonnenstrom aus den weiteren Modulen ist die Vergütung bis zu einer Anlagengröße von 40 Kilowatt Leistung auf 18,5 Cent pro Kilowattstunde abgesenkt. Diese Förderkategorie für mittelgroße Anlagen ist neu. Für Stromerträge aus dem darüber hinausgehenden Teil der Anlage bis 100 Kilowatt Leistung gibt es den geringeren Satz von 16,5 Cent je Kilowattstunde.
Monatliche Senkung. Zusätzlich zu dieser Absenkung, die rückwirkend ab 1. April in Kraft tritt, wird die Einspeisevergütung für neue Anlagen künftig monatlich um ein Prozent abgesenkt. Pro Jahr macht das – Zinseffekte eingerechnet – ein Minus von 11,4 Prozent aus. Dies gilt allerdings nur, wenn die Gesamtleistung aller neuen Anlagen zwischen 2 500 und 3 500 Megawatt im Jahr liegt. Liegt sie – wie in den vergangenen Jahren – darüber, sinkt die Vergütung stärker.</t>
        </r>
      </text>
    </comment>
    <comment ref="D10" authorId="2">
      <text>
        <r>
          <rPr>
            <b/>
            <sz val="8"/>
            <color indexed="81"/>
            <rFont val="Tahoma"/>
            <family val="2"/>
          </rPr>
          <t>Zählerstände D11 bis D14 von der letzten Stromrechnung</t>
        </r>
        <r>
          <rPr>
            <sz val="8"/>
            <color indexed="81"/>
            <rFont val="Tahoma"/>
            <family val="2"/>
          </rPr>
          <t xml:space="preserve">
</t>
        </r>
      </text>
    </comment>
  </commentList>
</comments>
</file>

<file path=xl/comments2.xml><?xml version="1.0" encoding="utf-8"?>
<comments xmlns="http://schemas.openxmlformats.org/spreadsheetml/2006/main">
  <authors>
    <author>step7</author>
    <author>Josef</author>
  </authors>
  <commentList>
    <comment ref="I3" authorId="0">
      <text>
        <r>
          <rPr>
            <b/>
            <sz val="8"/>
            <color indexed="81"/>
            <rFont val="Tahoma"/>
            <family val="2"/>
          </rPr>
          <t>0 eintragen wenn der Öko Tarif nicht ausgewiesen wird</t>
        </r>
        <r>
          <rPr>
            <sz val="8"/>
            <color indexed="81"/>
            <rFont val="Tahoma"/>
            <family val="2"/>
          </rPr>
          <t xml:space="preserve">
</t>
        </r>
      </text>
    </comment>
    <comment ref="D10" authorId="1">
      <text>
        <r>
          <rPr>
            <b/>
            <sz val="8"/>
            <color indexed="81"/>
            <rFont val="Tahoma"/>
            <family val="2"/>
          </rPr>
          <t>Zählerstände D11 bis D14 von der letzten Stromrechnung</t>
        </r>
        <r>
          <rPr>
            <sz val="8"/>
            <color indexed="81"/>
            <rFont val="Tahoma"/>
            <family val="2"/>
          </rPr>
          <t xml:space="preserve">
</t>
        </r>
      </text>
    </comment>
  </commentList>
</comments>
</file>

<file path=xl/sharedStrings.xml><?xml version="1.0" encoding="utf-8"?>
<sst xmlns="http://schemas.openxmlformats.org/spreadsheetml/2006/main" count="279" uniqueCount="172">
  <si>
    <t>Zähler</t>
  </si>
  <si>
    <t>Datum</t>
  </si>
  <si>
    <t>Strombezugspreis</t>
  </si>
  <si>
    <t>Z-Stand</t>
  </si>
  <si>
    <t>Bezugskosten Einsparung</t>
  </si>
  <si>
    <t>Summe Einnahmen</t>
  </si>
  <si>
    <t>Erzeugt Photovoltaik</t>
  </si>
  <si>
    <t>Eigenverbrauch</t>
  </si>
  <si>
    <t>Gesamtverbrauch</t>
  </si>
  <si>
    <t>Bezogen von EVU</t>
  </si>
  <si>
    <t>Geliefert  an EVU</t>
  </si>
  <si>
    <t>Grundpreis /Monat</t>
  </si>
  <si>
    <t>Einspeisevergütung</t>
  </si>
  <si>
    <t>Inbetriebnahmedatum</t>
  </si>
  <si>
    <t>Kosten Bezugsstrom</t>
  </si>
  <si>
    <t>Mehr/Mindereinnahmen durch Eigenverbrauch</t>
  </si>
  <si>
    <t>Vergleich  Einnahmen 100% Einspeisung</t>
  </si>
  <si>
    <t>Vergütung</t>
  </si>
  <si>
    <t>Eigenverb</t>
  </si>
  <si>
    <t>Inbetriebnahme</t>
  </si>
  <si>
    <t>ab 4.12</t>
  </si>
  <si>
    <t>Strombasistarif ct/€</t>
  </si>
  <si>
    <t>Öko Plus ct/€</t>
  </si>
  <si>
    <t>Jan - Dez 2009</t>
  </si>
  <si>
    <t>Jan - Juni 2010</t>
  </si>
  <si>
    <t>Juli - Sep 2010</t>
  </si>
  <si>
    <t>Oct - Dez 2010</t>
  </si>
  <si>
    <t>Jan - März 2012</t>
  </si>
  <si>
    <t>April 2012</t>
  </si>
  <si>
    <t>Mai 2012</t>
  </si>
  <si>
    <t>Juni 2012</t>
  </si>
  <si>
    <t>Juli 2012</t>
  </si>
  <si>
    <t>August 2012</t>
  </si>
  <si>
    <t>September 2012</t>
  </si>
  <si>
    <t>Oktober 2012</t>
  </si>
  <si>
    <t>November 2012</t>
  </si>
  <si>
    <t>Dezember 2012</t>
  </si>
  <si>
    <t>ab April Inst &gt;10kW/P</t>
  </si>
  <si>
    <t>90% von Inst. Leistung</t>
  </si>
  <si>
    <t>Differenz Max/Ist</t>
  </si>
  <si>
    <t>neg Differnez  auf 0 setzen</t>
  </si>
  <si>
    <t>angewählte Inbetriebn.</t>
  </si>
  <si>
    <t>nicht vergütet weil &gt;90%</t>
  </si>
  <si>
    <t>Verg&gt;10kw</t>
  </si>
  <si>
    <t>Vergütung Eigenverbauch &lt;30%</t>
  </si>
  <si>
    <t>ab 04.12 Red. 90%  ab 10kW/P</t>
  </si>
  <si>
    <t>Einspeisevergütung bis 10kW</t>
  </si>
  <si>
    <t>erzeugt Photovoltaik</t>
  </si>
  <si>
    <t>bezogen vom EVU</t>
  </si>
  <si>
    <t>geliefert an EVU</t>
  </si>
  <si>
    <t>ganzes Jahr 2011</t>
  </si>
  <si>
    <t xml:space="preserve">ergibt </t>
  </si>
  <si>
    <t>Installierte Leistung kWp</t>
  </si>
  <si>
    <t>privater Zwischenzähler</t>
  </si>
  <si>
    <t>bezogen von EVU</t>
  </si>
  <si>
    <t>MaxWert</t>
  </si>
  <si>
    <t>kein Wert &lt;0</t>
  </si>
  <si>
    <r>
      <rPr>
        <sz val="8"/>
        <color theme="1"/>
        <rFont val="Calibri"/>
        <family val="2"/>
      </rPr>
      <t>Ø</t>
    </r>
    <r>
      <rPr>
        <sz val="6.9"/>
        <color theme="1"/>
        <rFont val="Calibri"/>
        <family val="2"/>
      </rPr>
      <t xml:space="preserve"> </t>
    </r>
    <r>
      <rPr>
        <sz val="8"/>
        <color theme="1"/>
        <rFont val="Calibri"/>
        <family val="2"/>
        <scheme val="minor"/>
      </rPr>
      <t>Einspeisevergütung 10-40kW</t>
    </r>
  </si>
  <si>
    <t>Info zur Inbetriebnahme ab April 2012</t>
  </si>
  <si>
    <t>Energiebilanz für das Jahr</t>
  </si>
  <si>
    <t>Solarstrom-Vergütungen im Überblick</t>
  </si>
  <si>
    <t>1. Inbetriebnahme der Anlage bis 31.12.2009</t>
  </si>
  <si>
    <t>In Abhängigkeit von Montageort und Anlagengröße</t>
  </si>
  <si>
    <t>Die Vergütungen werden durch den Zeitpunkt der Inbetriebnahme festgelegt und gelten dann für 20 Jahre plus Restmonate des Inbetriebnahmejahres.</t>
  </si>
  <si>
    <t>Mindest-Solarstromvergütung in Ct/kWh bis Ende 2009</t>
  </si>
  <si>
    <t>Zuschlag in Ct/kWh</t>
  </si>
  <si>
    <t>Jahr der</t>
  </si>
  <si>
    <t>Anlage auf/an Gebäuden oder Lärmschutzwänden</t>
  </si>
  <si>
    <t>Freiflächen-</t>
  </si>
  <si>
    <t>für Fassaden-</t>
  </si>
  <si>
    <t>Erneuerbare-Energien-</t>
  </si>
  <si>
    <t>≤30 kW</t>
  </si>
  <si>
    <t>&gt;30 kW-100 kW</t>
  </si>
  <si>
    <t>&gt;100-1000 kW</t>
  </si>
  <si>
    <t>&gt;1000 kW</t>
  </si>
  <si>
    <t>Eigenverbrauch ≤30 kW</t>
  </si>
  <si>
    <t>anlagen</t>
  </si>
  <si>
    <t>Gesetz (EEG)</t>
  </si>
  <si>
    <t>bis 2000</t>
  </si>
  <si>
    <t>&lt; 100 kW: 50,62</t>
  </si>
  <si>
    <t>vom 29.03.2000</t>
  </si>
  <si>
    <t>1.1. bis 31.07.2004</t>
  </si>
  <si>
    <t>Solarstrom-Vorschaltgesetz</t>
  </si>
  <si>
    <t>1.8. bis 31.12.2004</t>
  </si>
  <si>
    <t>vom 01.08.2004</t>
  </si>
  <si>
    <t>EEG 2009</t>
  </si>
  <si>
    <t>2. Inbetriebnahme der Anlage ab 1.1.2010</t>
  </si>
  <si>
    <t>In Abhängigkeit von Montageort, Anlagengröße und Anteil der Solarstromnutzung im Eigenverbrauch</t>
  </si>
  <si>
    <t>Mindest-Solarstromvergütung in Ct/kWh ab 2010</t>
  </si>
  <si>
    <t>Anlagen auf versiegelten und Konversions-Flächen</t>
  </si>
  <si>
    <t>Anlagen auf allen anderen Freiflächen </t>
  </si>
  <si>
    <t>Anlagen auf Ackerflächen</t>
  </si>
  <si>
    <t>≤30kW</t>
  </si>
  <si>
    <t>&gt;30-100kW</t>
  </si>
  <si>
    <t>&gt;100-1000kW</t>
  </si>
  <si>
    <t>&gt;1000kW</t>
  </si>
  <si>
    <t>Eigenverbrauch bis ≤30 kW</t>
  </si>
  <si>
    <t>Eigenverbrauch &gt;30-100kW </t>
  </si>
  <si>
    <t>Eigenverbrauch &gt;100-500kW </t>
  </si>
  <si>
    <t>z.B. auf Gewerbeflächen oder längs von Autobahnen und Schienenwegen</t>
  </si>
  <si>
    <t>Anteil bis 30 %</t>
  </si>
  <si>
    <t>(Anteil über 30 %)</t>
  </si>
  <si>
    <t>1.1.-30.06.2010</t>
  </si>
  <si>
    <t>1.7. bis 30.9.2010</t>
  </si>
  <si>
    <t>17,67 </t>
  </si>
  <si>
    <t>16,01 </t>
  </si>
  <si>
    <t>14,27 </t>
  </si>
  <si>
    <t>26,15 **)</t>
  </si>
  <si>
    <t>25,02 **)</t>
  </si>
  <si>
    <t>0 *) **)</t>
  </si>
  <si>
    <t>EEG-Novelle 2010</t>
  </si>
  <si>
    <t>1.10. bis 31.12.2010</t>
  </si>
  <si>
    <t>16,65 </t>
  </si>
  <si>
    <t>15,04 </t>
  </si>
  <si>
    <t>13,35 </t>
  </si>
  <si>
    <t>25,37 **)</t>
  </si>
  <si>
    <t>24,26 **)</t>
  </si>
  <si>
    <t>1.1.-31.12.2011</t>
  </si>
  <si>
    <t>12,36 </t>
  </si>
  <si>
    <t>10,95 </t>
  </si>
  <si>
    <t>9,48 </t>
  </si>
  <si>
    <t>1.1.-30.06.2012 ****)</t>
  </si>
  <si>
    <t>8,05 </t>
  </si>
  <si>
    <t>6,85 </t>
  </si>
  <si>
    <t>5,6 </t>
  </si>
  <si>
    <t>EEG 2012 ***) ****)</t>
  </si>
  <si>
    <t>*) Die Förderung von Freiflächenanlagen auf Ackerflächen entfällt ab 1.7.2010.</t>
  </si>
  <si>
    <t>**) Bei Vorliegen eines Bebauungsplanes bis zum 25.3.2010 wird die Freiflächenvergütung in den Vergütungssätzen bis 30.06.2010 gewährt, wenn die Anlage noch bis zum 31.12.2010 errichtet wird.</t>
  </si>
  <si>
    <t>***) siehe auch Veröffentlichung der Bundesnetzagentur vom 28.10.2011 zu "Degressions- und Vergütungssätze ab Januar 2012"</t>
  </si>
  <si>
    <t>****)Geplante Vergütungen in Ct / kWh ab 1.4.2012</t>
  </si>
  <si>
    <t>(siehe http://www.sfv.de/artikel/photovoltaik_einigung_im_vermittlungsausschuss.htm</t>
  </si>
  <si>
    <t>Leistung</t>
  </si>
  <si>
    <t>ab 1.4.</t>
  </si>
  <si>
    <t>ab 1.5.*</t>
  </si>
  <si>
    <t>ab 1.6.*</t>
  </si>
  <si>
    <t>ab 1.7.*</t>
  </si>
  <si>
    <t>ab 1.8.*</t>
  </si>
  <si>
    <t>ab 1.9.*</t>
  </si>
  <si>
    <t>ab 1.10.*</t>
  </si>
  <si>
    <t>ab 1.11.**</t>
  </si>
  <si>
    <t>ab 1.12.**</t>
  </si>
  <si>
    <t>bis 10 kW</t>
  </si>
  <si>
    <t>k.A.</t>
  </si>
  <si>
    <t>&gt; 10 kW bis 40 kW</t>
  </si>
  <si>
    <t>&gt; 40 kWk bis 1 MW</t>
  </si>
  <si>
    <t>&gt; 1 MW bis 10 MW</t>
  </si>
  <si>
    <t>* Ab 1.5.2012 monatliche Absenkungen von 1 % (siehe § 20b (1) EEG-Novelle, BR.-Drs. 17/10103, siehe http://www.clearingstelle-eeg.de/eeg2012/aenderung1)</t>
  </si>
  <si>
    <t>** Zum 1.11. / 1.12. erhöht sich die monatliche Degression je nach Überschreiten / Unterschreiten des Zubaukorridor von 2500 - 3500 MW (siehe § 20 b (2) EEG_Novelle)</t>
  </si>
  <si>
    <r>
      <t>Zu den Übergangsbestimmungen:</t>
    </r>
    <r>
      <rPr>
        <sz val="9"/>
        <color rgb="FF000000"/>
        <rFont val="Arial"/>
        <family val="2"/>
      </rPr>
      <t> Nach dem Beschluss des Deutschen Bundestags in 2. und 3. Lesung soll für Gebäude-Anlagen, die nach dem 31. März und vor dem 1. Juli in Betrieb genommenen worden sind, die zum 1.1.2012 geltende Vergütungshöhe dann noch Bestand haben, wenn vor dem 24. Februar 2012 ein schriftliches oder elektronisches Netzanschlussbegehren unter Angabe des Standortes und der zu installierenden Anlagenleistung beim Netzbetreiber gestellt wurde. Da die Übergangsbestimmungen Teil der EEG-Novellierung 2012 sind und diese noch nicht abgeschlossen ist, gibt es auch hierzu keine Rechtssicherheit. Der Vermittlungsausschuss des Bundesrates hat jedoch diese Übergangsbestimung am 27.6.2012 bestätigt.</t>
    </r>
  </si>
  <si>
    <t>Eigenerzeugung</t>
  </si>
  <si>
    <t>erstellt von Josef Broermann</t>
  </si>
  <si>
    <t>jbroermann@osnanet.de</t>
  </si>
  <si>
    <t>Dezember 2013</t>
  </si>
  <si>
    <t>Jan 2013</t>
  </si>
  <si>
    <t>Feb2013</t>
  </si>
  <si>
    <t>April 2013</t>
  </si>
  <si>
    <t>Mai 2013</t>
  </si>
  <si>
    <t>Juni 2013</t>
  </si>
  <si>
    <t>Juli 2013</t>
  </si>
  <si>
    <t>August 2013</t>
  </si>
  <si>
    <t>September 2013</t>
  </si>
  <si>
    <t>Oktober 2013</t>
  </si>
  <si>
    <t>November 2013</t>
  </si>
  <si>
    <t>März 2013</t>
  </si>
  <si>
    <t>bis10kW</t>
  </si>
  <si>
    <t>ab10kW</t>
  </si>
  <si>
    <t xml:space="preserve">   90% von Inst. Leistung</t>
  </si>
  <si>
    <t xml:space="preserve">   Differenz Max/Ist</t>
  </si>
  <si>
    <t xml:space="preserve">   neg Differnez  auf 0 setzen</t>
  </si>
  <si>
    <t xml:space="preserve">   nicht vergütet weil &gt;90%</t>
  </si>
  <si>
    <t xml:space="preserve">   ab April Inst &gt;10kW/P</t>
  </si>
  <si>
    <t>Vergütungssätze</t>
  </si>
</sst>
</file>

<file path=xl/styles.xml><?xml version="1.0" encoding="utf-8"?>
<styleSheet xmlns="http://schemas.openxmlformats.org/spreadsheetml/2006/main">
  <numFmts count="8">
    <numFmt numFmtId="164" formatCode="#,##0.00\ &quot;€&quot;"/>
    <numFmt numFmtId="165" formatCode="#,##0.0000\ &quot;€&quot;"/>
    <numFmt numFmtId="166" formatCode="#,##0.000"/>
    <numFmt numFmtId="167" formatCode="mmmm\ yyyy"/>
    <numFmt numFmtId="168" formatCode="0.0"/>
    <numFmt numFmtId="169" formatCode="0.000"/>
    <numFmt numFmtId="170" formatCode="000.0&quot;kWh/kWp&quot;"/>
    <numFmt numFmtId="171" formatCode="#####\ &quot;kWh&quot;"/>
  </numFmts>
  <fonts count="35">
    <font>
      <sz val="11"/>
      <color theme="1"/>
      <name val="Calibri"/>
      <family val="2"/>
      <scheme val="minor"/>
    </font>
    <font>
      <sz val="9"/>
      <color theme="1"/>
      <name val="Calibri"/>
      <family val="2"/>
      <scheme val="minor"/>
    </font>
    <font>
      <u/>
      <sz val="11"/>
      <color theme="10"/>
      <name val="Calibri"/>
      <family val="2"/>
    </font>
    <font>
      <sz val="8"/>
      <color indexed="81"/>
      <name val="Tahoma"/>
      <family val="2"/>
    </font>
    <font>
      <b/>
      <sz val="8"/>
      <color indexed="81"/>
      <name val="Tahoma"/>
      <family val="2"/>
    </font>
    <font>
      <b/>
      <sz val="11"/>
      <color theme="0"/>
      <name val="Calibri"/>
      <family val="2"/>
      <scheme val="minor"/>
    </font>
    <font>
      <sz val="10"/>
      <color theme="0"/>
      <name val="Calibri"/>
      <family val="2"/>
      <scheme val="minor"/>
    </font>
    <font>
      <b/>
      <sz val="10"/>
      <color theme="0"/>
      <name val="Calibri"/>
      <family val="2"/>
      <scheme val="minor"/>
    </font>
    <font>
      <sz val="10"/>
      <color theme="1"/>
      <name val="Calibri"/>
      <family val="2"/>
      <scheme val="minor"/>
    </font>
    <font>
      <sz val="14"/>
      <color theme="0"/>
      <name val="Calibri"/>
      <family val="2"/>
      <scheme val="minor"/>
    </font>
    <font>
      <b/>
      <sz val="14"/>
      <color theme="0"/>
      <name val="Calibri"/>
      <family val="2"/>
      <scheme val="minor"/>
    </font>
    <font>
      <sz val="9"/>
      <name val="Calibri"/>
      <family val="2"/>
      <scheme val="minor"/>
    </font>
    <font>
      <sz val="9"/>
      <color theme="0" tint="-0.14999847407452621"/>
      <name val="Calibri"/>
      <family val="2"/>
      <scheme val="minor"/>
    </font>
    <font>
      <sz val="8"/>
      <color theme="0" tint="-0.14999847407452621"/>
      <name val="Calibri"/>
      <family val="2"/>
      <scheme val="minor"/>
    </font>
    <font>
      <sz val="11"/>
      <color theme="0" tint="-0.14999847407452621"/>
      <name val="Calibri"/>
      <family val="2"/>
      <scheme val="minor"/>
    </font>
    <font>
      <sz val="12"/>
      <color theme="1"/>
      <name val="Calibri"/>
      <family val="2"/>
      <scheme val="minor"/>
    </font>
    <font>
      <sz val="12"/>
      <color theme="0"/>
      <name val="Calibri"/>
      <family val="2"/>
      <scheme val="minor"/>
    </font>
    <font>
      <sz val="14"/>
      <color theme="1"/>
      <name val="Calibri"/>
      <family val="2"/>
      <scheme val="minor"/>
    </font>
    <font>
      <sz val="11"/>
      <color indexed="81"/>
      <name val="Tahoma"/>
      <family val="2"/>
    </font>
    <font>
      <sz val="8"/>
      <color theme="1"/>
      <name val="Calibri"/>
      <family val="2"/>
      <scheme val="minor"/>
    </font>
    <font>
      <sz val="9"/>
      <color theme="0"/>
      <name val="Calibri"/>
      <family val="2"/>
      <scheme val="minor"/>
    </font>
    <font>
      <sz val="8"/>
      <color theme="1"/>
      <name val="Calibri"/>
      <family val="2"/>
    </font>
    <font>
      <sz val="6.9"/>
      <color theme="1"/>
      <name val="Calibri"/>
      <family val="2"/>
    </font>
    <font>
      <sz val="8"/>
      <color theme="0"/>
      <name val="Calibri"/>
      <family val="2"/>
      <scheme val="minor"/>
    </font>
    <font>
      <sz val="3"/>
      <color theme="0"/>
      <name val="Calibri"/>
      <family val="2"/>
      <scheme val="minor"/>
    </font>
    <font>
      <b/>
      <sz val="15"/>
      <color rgb="FF000000"/>
      <name val="Arial"/>
      <family val="2"/>
    </font>
    <font>
      <b/>
      <sz val="15"/>
      <color rgb="FFFF0000"/>
      <name val="Arial"/>
      <family val="2"/>
    </font>
    <font>
      <b/>
      <sz val="12"/>
      <color rgb="FF000000"/>
      <name val="Arial"/>
      <family val="2"/>
    </font>
    <font>
      <sz val="9"/>
      <color rgb="FF000000"/>
      <name val="Arial"/>
      <family val="2"/>
    </font>
    <font>
      <sz val="10"/>
      <color theme="1"/>
      <name val="Arial"/>
      <family val="2"/>
    </font>
    <font>
      <b/>
      <sz val="10"/>
      <color theme="1"/>
      <name val="Arial"/>
      <family val="2"/>
    </font>
    <font>
      <sz val="11"/>
      <color theme="1"/>
      <name val="Arial"/>
      <family val="2"/>
    </font>
    <font>
      <b/>
      <sz val="9"/>
      <color rgb="FF000000"/>
      <name val="Arial"/>
      <family val="2"/>
    </font>
    <font>
      <sz val="8"/>
      <color rgb="FFFF0000"/>
      <name val="Calibri"/>
      <family val="2"/>
      <scheme val="minor"/>
    </font>
    <font>
      <sz val="10"/>
      <color rgb="FFFF0000"/>
      <name val="Calibri"/>
      <family val="2"/>
      <scheme val="minor"/>
    </font>
  </fonts>
  <fills count="12">
    <fill>
      <patternFill patternType="none"/>
    </fill>
    <fill>
      <patternFill patternType="gray125"/>
    </fill>
    <fill>
      <patternFill patternType="solid">
        <fgColor rgb="FFFFFF99"/>
        <bgColor indexed="64"/>
      </patternFill>
    </fill>
    <fill>
      <patternFill patternType="solid">
        <fgColor rgb="FF0070C0"/>
        <bgColor indexed="64"/>
      </patternFill>
    </fill>
    <fill>
      <patternFill patternType="solid">
        <fgColor rgb="FF00B050"/>
        <bgColor indexed="64"/>
      </patternFill>
    </fill>
    <fill>
      <patternFill patternType="solid">
        <fgColor rgb="FFFF0000"/>
        <bgColor indexed="64"/>
      </patternFill>
    </fill>
    <fill>
      <patternFill patternType="solid">
        <fgColor theme="0"/>
        <bgColor auto="1"/>
      </patternFill>
    </fill>
    <fill>
      <patternFill patternType="solid">
        <fgColor theme="0" tint="-0.14999847407452621"/>
        <bgColor indexed="64"/>
      </patternFill>
    </fill>
    <fill>
      <patternFill patternType="solid">
        <fgColor theme="0"/>
        <bgColor indexed="64"/>
      </patternFill>
    </fill>
    <fill>
      <patternFill patternType="solid">
        <fgColor rgb="FFCCCCFF"/>
        <bgColor indexed="64"/>
      </patternFill>
    </fill>
    <fill>
      <patternFill patternType="solid">
        <fgColor rgb="FFFFFFAA"/>
        <bgColor indexed="64"/>
      </patternFill>
    </fill>
    <fill>
      <patternFill patternType="solid">
        <fgColor rgb="FFFFFFEE"/>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173">
    <xf numFmtId="0" fontId="0" fillId="0" borderId="0" xfId="0"/>
    <xf numFmtId="0" fontId="6" fillId="3" borderId="1" xfId="0" applyFont="1" applyFill="1" applyBorder="1" applyAlignment="1">
      <alignment horizontal="center"/>
    </xf>
    <xf numFmtId="165" fontId="7" fillId="3" borderId="1" xfId="0" applyNumberFormat="1" applyFont="1" applyFill="1" applyBorder="1" applyProtection="1"/>
    <xf numFmtId="164" fontId="8" fillId="6" borderId="1" xfId="0" applyNumberFormat="1" applyFont="1" applyFill="1" applyBorder="1" applyProtection="1">
      <protection locked="0"/>
    </xf>
    <xf numFmtId="0" fontId="0" fillId="0" borderId="0" xfId="0" applyFill="1" applyBorder="1"/>
    <xf numFmtId="0" fontId="1" fillId="0" borderId="0" xfId="0" applyFont="1" applyFill="1" applyBorder="1"/>
    <xf numFmtId="0" fontId="1" fillId="7" borderId="0" xfId="0" applyFont="1" applyFill="1"/>
    <xf numFmtId="0" fontId="0" fillId="7" borderId="0" xfId="0" applyFill="1"/>
    <xf numFmtId="0" fontId="1" fillId="7" borderId="0" xfId="0" applyFont="1" applyFill="1" applyBorder="1"/>
    <xf numFmtId="0" fontId="1" fillId="7" borderId="0" xfId="0" applyFont="1" applyFill="1" applyBorder="1" applyProtection="1">
      <protection locked="0"/>
    </xf>
    <xf numFmtId="0" fontId="1" fillId="7" borderId="0" xfId="0" applyFont="1" applyFill="1" applyProtection="1">
      <protection locked="0"/>
    </xf>
    <xf numFmtId="0" fontId="1" fillId="7" borderId="0" xfId="0" applyFont="1" applyFill="1" applyBorder="1" applyAlignment="1"/>
    <xf numFmtId="0" fontId="0" fillId="0" borderId="0" xfId="0" applyFill="1"/>
    <xf numFmtId="0" fontId="11" fillId="7" borderId="0" xfId="0" applyFont="1" applyFill="1"/>
    <xf numFmtId="0" fontId="14" fillId="7" borderId="0" xfId="0" applyFont="1" applyFill="1"/>
    <xf numFmtId="164" fontId="7" fillId="4" borderId="1" xfId="0" applyNumberFormat="1" applyFont="1" applyFill="1" applyBorder="1"/>
    <xf numFmtId="0" fontId="1" fillId="7" borderId="0" xfId="0" applyFont="1" applyFill="1" applyAlignment="1"/>
    <xf numFmtId="166" fontId="1" fillId="7" borderId="0" xfId="0" applyNumberFormat="1" applyFont="1" applyFill="1" applyBorder="1" applyProtection="1">
      <protection locked="0"/>
    </xf>
    <xf numFmtId="0" fontId="15" fillId="6" borderId="1" xfId="0" applyFont="1" applyFill="1" applyBorder="1" applyProtection="1">
      <protection locked="0"/>
    </xf>
    <xf numFmtId="0" fontId="8" fillId="6" borderId="1" xfId="0" applyNumberFormat="1" applyFont="1" applyFill="1" applyBorder="1" applyProtection="1">
      <protection locked="0"/>
    </xf>
    <xf numFmtId="4" fontId="8" fillId="6" borderId="1" xfId="0" applyNumberFormat="1" applyFont="1" applyFill="1" applyBorder="1" applyProtection="1">
      <protection locked="0"/>
    </xf>
    <xf numFmtId="2" fontId="15" fillId="6" borderId="1" xfId="0" applyNumberFormat="1" applyFont="1" applyFill="1" applyBorder="1" applyProtection="1">
      <protection locked="0"/>
    </xf>
    <xf numFmtId="0" fontId="12" fillId="7" borderId="0" xfId="0" applyFont="1" applyFill="1"/>
    <xf numFmtId="165" fontId="0" fillId="0" borderId="0" xfId="0" applyNumberFormat="1" applyFill="1"/>
    <xf numFmtId="0" fontId="13" fillId="7" borderId="0" xfId="0" applyFont="1" applyFill="1"/>
    <xf numFmtId="0" fontId="0" fillId="7" borderId="0" xfId="0" applyFont="1" applyFill="1"/>
    <xf numFmtId="171" fontId="19" fillId="6" borderId="1" xfId="0" applyNumberFormat="1" applyFont="1" applyFill="1" applyBorder="1" applyProtection="1">
      <protection locked="0"/>
    </xf>
    <xf numFmtId="0" fontId="19" fillId="7" borderId="0" xfId="0" applyFont="1" applyFill="1"/>
    <xf numFmtId="0" fontId="0" fillId="7" borderId="0" xfId="0" applyFont="1" applyFill="1" applyBorder="1" applyAlignment="1">
      <alignment vertical="top"/>
    </xf>
    <xf numFmtId="0" fontId="0" fillId="7" borderId="0" xfId="0" applyFont="1" applyFill="1" applyBorder="1" applyAlignment="1"/>
    <xf numFmtId="0" fontId="0" fillId="7" borderId="0" xfId="0" applyFont="1" applyFill="1" applyBorder="1"/>
    <xf numFmtId="0" fontId="19" fillId="7" borderId="0" xfId="0" applyFont="1" applyFill="1" applyBorder="1"/>
    <xf numFmtId="0" fontId="19" fillId="7" borderId="0" xfId="0" applyFont="1" applyFill="1" applyBorder="1" applyAlignment="1">
      <alignment horizontal="left"/>
    </xf>
    <xf numFmtId="0" fontId="8" fillId="7" borderId="0" xfId="0" applyFont="1" applyFill="1" applyBorder="1" applyAlignment="1"/>
    <xf numFmtId="165" fontId="8" fillId="7" borderId="0" xfId="0" applyNumberFormat="1" applyFont="1" applyFill="1" applyBorder="1" applyProtection="1">
      <protection hidden="1"/>
    </xf>
    <xf numFmtId="168" fontId="8" fillId="7" borderId="0" xfId="0" applyNumberFormat="1" applyFont="1" applyFill="1" applyBorder="1" applyAlignment="1"/>
    <xf numFmtId="169" fontId="8" fillId="7" borderId="0" xfId="0" applyNumberFormat="1" applyFont="1" applyFill="1" applyBorder="1" applyAlignment="1"/>
    <xf numFmtId="0" fontId="0" fillId="7" borderId="0" xfId="0" applyFont="1" applyFill="1" applyBorder="1" applyAlignment="1">
      <alignment vertical="center"/>
    </xf>
    <xf numFmtId="49" fontId="8" fillId="7" borderId="0" xfId="0" applyNumberFormat="1" applyFont="1" applyFill="1" applyBorder="1" applyProtection="1">
      <protection hidden="1"/>
    </xf>
    <xf numFmtId="49" fontId="19" fillId="6" borderId="1" xfId="0" applyNumberFormat="1" applyFont="1" applyFill="1" applyBorder="1" applyAlignment="1" applyProtection="1">
      <alignment horizontal="center"/>
      <protection locked="0"/>
    </xf>
    <xf numFmtId="0" fontId="23" fillId="0" borderId="0" xfId="0" applyFont="1" applyFill="1" applyBorder="1"/>
    <xf numFmtId="171" fontId="23" fillId="0" borderId="0" xfId="0" applyNumberFormat="1" applyFont="1" applyFill="1" applyBorder="1"/>
    <xf numFmtId="0" fontId="23" fillId="0" borderId="0" xfId="0" applyFont="1" applyFill="1" applyBorder="1" applyProtection="1">
      <protection hidden="1"/>
    </xf>
    <xf numFmtId="0" fontId="23" fillId="0" borderId="0" xfId="0" applyFont="1" applyFill="1" applyBorder="1" applyAlignment="1" applyProtection="1">
      <alignment horizontal="center"/>
      <protection hidden="1"/>
    </xf>
    <xf numFmtId="14" fontId="23" fillId="0" borderId="0" xfId="0" applyNumberFormat="1" applyFont="1" applyFill="1" applyBorder="1" applyProtection="1">
      <protection hidden="1"/>
    </xf>
    <xf numFmtId="14" fontId="23" fillId="0" borderId="0" xfId="0" applyNumberFormat="1" applyFont="1" applyFill="1" applyBorder="1" applyAlignment="1" applyProtection="1">
      <alignment horizontal="center"/>
      <protection hidden="1"/>
    </xf>
    <xf numFmtId="171" fontId="23" fillId="0" borderId="0" xfId="0" applyNumberFormat="1" applyFont="1" applyFill="1" applyBorder="1" applyProtection="1">
      <protection hidden="1"/>
    </xf>
    <xf numFmtId="0" fontId="24" fillId="0" borderId="0" xfId="0" applyFont="1" applyFill="1" applyBorder="1" applyProtection="1">
      <protection hidden="1"/>
    </xf>
    <xf numFmtId="0" fontId="24" fillId="0" borderId="0" xfId="0" applyFont="1" applyFill="1" applyBorder="1"/>
    <xf numFmtId="171" fontId="24" fillId="0" borderId="0" xfId="0" applyNumberFormat="1" applyFont="1" applyFill="1" applyBorder="1" applyProtection="1">
      <protection hidden="1"/>
    </xf>
    <xf numFmtId="0" fontId="28" fillId="0" borderId="0" xfId="0" applyFont="1" applyAlignment="1">
      <alignment horizontal="center" wrapText="1"/>
    </xf>
    <xf numFmtId="0" fontId="29" fillId="9" borderId="13" xfId="0" applyFont="1" applyFill="1" applyBorder="1" applyAlignment="1">
      <alignment vertical="top" wrapText="1"/>
    </xf>
    <xf numFmtId="0" fontId="29" fillId="10" borderId="13" xfId="0" applyFont="1" applyFill="1" applyBorder="1" applyAlignment="1">
      <alignment vertical="top" wrapText="1"/>
    </xf>
    <xf numFmtId="0" fontId="30" fillId="10" borderId="13" xfId="0" applyFont="1" applyFill="1" applyBorder="1" applyAlignment="1">
      <alignment vertical="top" wrapText="1"/>
    </xf>
    <xf numFmtId="0" fontId="30" fillId="9" borderId="17" xfId="0" applyFont="1" applyFill="1" applyBorder="1" applyAlignment="1">
      <alignment vertical="top" wrapText="1"/>
    </xf>
    <xf numFmtId="0" fontId="30" fillId="10" borderId="17" xfId="0" applyFont="1" applyFill="1" applyBorder="1" applyAlignment="1">
      <alignment vertical="top" wrapText="1"/>
    </xf>
    <xf numFmtId="0" fontId="30" fillId="9" borderId="18" xfId="0" applyFont="1" applyFill="1" applyBorder="1" applyAlignment="1">
      <alignment vertical="top" wrapText="1"/>
    </xf>
    <xf numFmtId="0" fontId="30" fillId="10" borderId="18" xfId="0" applyFont="1" applyFill="1" applyBorder="1" applyAlignment="1">
      <alignment vertical="top" wrapText="1"/>
    </xf>
    <xf numFmtId="0" fontId="29" fillId="0" borderId="13" xfId="0" applyFont="1" applyBorder="1" applyAlignment="1">
      <alignment vertical="top" wrapText="1"/>
    </xf>
    <xf numFmtId="0" fontId="2" fillId="0" borderId="13" xfId="1" applyBorder="1" applyAlignment="1" applyProtection="1">
      <alignment vertical="top" wrapText="1"/>
    </xf>
    <xf numFmtId="0" fontId="0" fillId="0" borderId="0" xfId="0" applyAlignment="1">
      <alignment horizontal="center" wrapText="1"/>
    </xf>
    <xf numFmtId="0" fontId="29" fillId="10" borderId="17" xfId="0" applyFont="1" applyFill="1" applyBorder="1" applyAlignment="1">
      <alignment vertical="top" wrapText="1"/>
    </xf>
    <xf numFmtId="0" fontId="30" fillId="10" borderId="20" xfId="0" applyFont="1" applyFill="1" applyBorder="1" applyAlignment="1">
      <alignment vertical="top" wrapText="1"/>
    </xf>
    <xf numFmtId="0" fontId="30" fillId="9" borderId="20" xfId="0" applyFont="1" applyFill="1" applyBorder="1" applyAlignment="1">
      <alignment vertical="top" wrapText="1"/>
    </xf>
    <xf numFmtId="0" fontId="29" fillId="10" borderId="20" xfId="0" applyFont="1" applyFill="1" applyBorder="1" applyAlignment="1">
      <alignment vertical="top" wrapText="1"/>
    </xf>
    <xf numFmtId="0" fontId="29" fillId="10" borderId="18" xfId="0" applyFont="1" applyFill="1" applyBorder="1" applyAlignment="1">
      <alignment vertical="top" wrapText="1"/>
    </xf>
    <xf numFmtId="0" fontId="29" fillId="0" borderId="17" xfId="0" applyFont="1" applyBorder="1" applyAlignment="1">
      <alignment vertical="top" wrapText="1"/>
    </xf>
    <xf numFmtId="0" fontId="29" fillId="0" borderId="18" xfId="0" applyFont="1" applyBorder="1" applyAlignment="1">
      <alignment vertical="top" wrapText="1"/>
    </xf>
    <xf numFmtId="0" fontId="0" fillId="11" borderId="0" xfId="0" applyFill="1" applyAlignment="1">
      <alignment wrapText="1"/>
    </xf>
    <xf numFmtId="0" fontId="31" fillId="0" borderId="13" xfId="0" applyFont="1" applyBorder="1" applyAlignment="1">
      <alignment vertical="top" wrapText="1"/>
    </xf>
    <xf numFmtId="0" fontId="19" fillId="7" borderId="0" xfId="0" applyFont="1" applyFill="1" applyBorder="1" applyAlignment="1">
      <alignment vertical="center"/>
    </xf>
    <xf numFmtId="49" fontId="19" fillId="7" borderId="0" xfId="0" applyNumberFormat="1" applyFont="1" applyFill="1" applyBorder="1" applyAlignment="1" applyProtection="1">
      <alignment horizontal="left"/>
      <protection hidden="1"/>
    </xf>
    <xf numFmtId="0" fontId="19" fillId="7" borderId="0" xfId="0" applyFont="1" applyFill="1" applyBorder="1" applyAlignment="1">
      <alignment vertical="center"/>
    </xf>
    <xf numFmtId="0" fontId="1" fillId="7" borderId="0" xfId="0" applyFont="1" applyFill="1" applyBorder="1" applyProtection="1"/>
    <xf numFmtId="0" fontId="1" fillId="7" borderId="0" xfId="0" applyFont="1" applyFill="1" applyProtection="1"/>
    <xf numFmtId="0" fontId="0" fillId="7" borderId="0" xfId="0" applyFill="1" applyProtection="1"/>
    <xf numFmtId="0" fontId="2" fillId="7" borderId="0" xfId="1" applyFill="1" applyAlignment="1" applyProtection="1">
      <protection locked="0" hidden="1"/>
    </xf>
    <xf numFmtId="0" fontId="0" fillId="8" borderId="7" xfId="0" applyFill="1" applyBorder="1" applyAlignment="1" applyProtection="1">
      <alignment vertical="center" wrapText="1"/>
      <protection locked="0"/>
    </xf>
    <xf numFmtId="0" fontId="0" fillId="8" borderId="8" xfId="0" applyFill="1" applyBorder="1" applyAlignment="1" applyProtection="1">
      <alignment vertical="center" wrapText="1"/>
      <protection locked="0"/>
    </xf>
    <xf numFmtId="0" fontId="0" fillId="8" borderId="9" xfId="0" applyFill="1" applyBorder="1" applyAlignment="1" applyProtection="1">
      <alignment vertical="center" wrapText="1"/>
      <protection locked="0"/>
    </xf>
    <xf numFmtId="0" fontId="19" fillId="7" borderId="0" xfId="0" applyFont="1" applyFill="1" applyBorder="1" applyAlignment="1">
      <alignment vertical="center"/>
    </xf>
    <xf numFmtId="0" fontId="0" fillId="8" borderId="5" xfId="0" applyFill="1" applyBorder="1" applyAlignment="1" applyProtection="1">
      <alignment vertical="center" wrapText="1"/>
      <protection locked="0"/>
    </xf>
    <xf numFmtId="0" fontId="0" fillId="8" borderId="0" xfId="0" applyFill="1" applyBorder="1" applyAlignment="1" applyProtection="1">
      <alignment vertical="center" wrapText="1"/>
      <protection locked="0"/>
    </xf>
    <xf numFmtId="0" fontId="0" fillId="8" borderId="6" xfId="0" applyFill="1" applyBorder="1" applyAlignment="1" applyProtection="1">
      <alignment vertical="center" wrapText="1"/>
      <protection locked="0"/>
    </xf>
    <xf numFmtId="0" fontId="19" fillId="7" borderId="5" xfId="0" applyFont="1" applyFill="1" applyBorder="1" applyAlignment="1">
      <alignment horizontal="right" vertical="center"/>
    </xf>
    <xf numFmtId="0" fontId="19" fillId="7" borderId="0" xfId="0" applyFont="1" applyFill="1" applyBorder="1" applyAlignment="1">
      <alignment horizontal="right" vertical="center"/>
    </xf>
    <xf numFmtId="49" fontId="19" fillId="7" borderId="0" xfId="0" applyNumberFormat="1" applyFont="1" applyFill="1" applyBorder="1" applyAlignment="1" applyProtection="1">
      <alignment horizontal="left"/>
      <protection hidden="1"/>
    </xf>
    <xf numFmtId="0" fontId="2" fillId="7" borderId="0" xfId="1" applyFill="1" applyAlignment="1" applyProtection="1">
      <protection locked="0" hidden="1"/>
    </xf>
    <xf numFmtId="0" fontId="8" fillId="7" borderId="0" xfId="0" applyFont="1" applyFill="1" applyBorder="1" applyAlignment="1" applyProtection="1">
      <alignment horizontal="center"/>
      <protection locked="0" hidden="1"/>
    </xf>
    <xf numFmtId="0" fontId="8" fillId="7" borderId="0" xfId="0" applyFont="1" applyFill="1" applyBorder="1"/>
    <xf numFmtId="164" fontId="0" fillId="7" borderId="0" xfId="0" applyNumberFormat="1" applyFont="1" applyFill="1" applyBorder="1" applyAlignment="1">
      <alignment vertical="center"/>
    </xf>
    <xf numFmtId="164" fontId="0" fillId="7" borderId="0" xfId="0" applyNumberFormat="1" applyFont="1" applyFill="1" applyBorder="1"/>
    <xf numFmtId="0" fontId="8" fillId="2" borderId="2" xfId="0" applyFont="1" applyFill="1" applyBorder="1" applyAlignment="1">
      <alignment horizontal="left"/>
    </xf>
    <xf numFmtId="0" fontId="8" fillId="2" borderId="3" xfId="0" applyFont="1" applyFill="1" applyBorder="1" applyAlignment="1">
      <alignment horizontal="left"/>
    </xf>
    <xf numFmtId="171" fontId="0" fillId="2" borderId="2" xfId="0" applyNumberFormat="1" applyFont="1" applyFill="1" applyBorder="1"/>
    <xf numFmtId="171" fontId="0" fillId="2" borderId="3" xfId="0" applyNumberFormat="1" applyFont="1" applyFill="1" applyBorder="1"/>
    <xf numFmtId="0" fontId="0" fillId="8" borderId="10" xfId="0" applyFill="1" applyBorder="1" applyAlignment="1" applyProtection="1">
      <alignment vertical="center" wrapText="1"/>
      <protection locked="0"/>
    </xf>
    <xf numFmtId="0" fontId="0" fillId="8" borderId="11" xfId="0" applyFill="1" applyBorder="1" applyAlignment="1" applyProtection="1">
      <alignment vertical="center" wrapText="1"/>
      <protection locked="0"/>
    </xf>
    <xf numFmtId="0" fontId="0" fillId="8" borderId="12" xfId="0" applyFill="1" applyBorder="1" applyAlignment="1" applyProtection="1">
      <alignment vertical="center" wrapText="1"/>
      <protection locked="0"/>
    </xf>
    <xf numFmtId="0" fontId="8" fillId="2" borderId="2" xfId="0" applyFont="1" applyFill="1" applyBorder="1" applyAlignment="1">
      <alignment vertical="center"/>
    </xf>
    <xf numFmtId="0" fontId="8" fillId="2" borderId="3" xfId="0" applyFont="1" applyFill="1" applyBorder="1" applyAlignment="1">
      <alignment vertical="center"/>
    </xf>
    <xf numFmtId="164" fontId="0" fillId="2" borderId="2" xfId="0" applyNumberFormat="1" applyFont="1" applyFill="1" applyBorder="1"/>
    <xf numFmtId="164" fontId="0" fillId="2" borderId="3" xfId="0" applyNumberFormat="1" applyFont="1" applyFill="1" applyBorder="1"/>
    <xf numFmtId="0" fontId="8" fillId="2" borderId="2" xfId="0" applyFont="1" applyFill="1" applyBorder="1"/>
    <xf numFmtId="0" fontId="8" fillId="2" borderId="3" xfId="0" applyFont="1" applyFill="1" applyBorder="1"/>
    <xf numFmtId="0" fontId="8" fillId="2" borderId="1" xfId="0" applyFont="1" applyFill="1" applyBorder="1"/>
    <xf numFmtId="10" fontId="0" fillId="2" borderId="1" xfId="0" applyNumberFormat="1" applyFont="1" applyFill="1" applyBorder="1"/>
    <xf numFmtId="164" fontId="0" fillId="2" borderId="1" xfId="0" applyNumberFormat="1" applyFont="1" applyFill="1" applyBorder="1"/>
    <xf numFmtId="167" fontId="19" fillId="7" borderId="0" xfId="0" applyNumberFormat="1" applyFont="1" applyFill="1" applyBorder="1" applyAlignment="1" applyProtection="1">
      <alignment horizontal="left"/>
      <protection hidden="1"/>
    </xf>
    <xf numFmtId="0" fontId="8" fillId="2" borderId="1" xfId="0" applyFont="1" applyFill="1" applyBorder="1" applyAlignment="1">
      <alignment horizontal="left"/>
    </xf>
    <xf numFmtId="171" fontId="0" fillId="2" borderId="1" xfId="0" applyNumberFormat="1" applyFont="1" applyFill="1" applyBorder="1"/>
    <xf numFmtId="0" fontId="2" fillId="0" borderId="0" xfId="1" applyFill="1" applyBorder="1" applyAlignment="1" applyProtection="1"/>
    <xf numFmtId="0" fontId="0" fillId="7"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7" borderId="0" xfId="0" applyFont="1" applyFill="1" applyAlignment="1">
      <alignment horizontal="center"/>
    </xf>
    <xf numFmtId="170" fontId="0" fillId="2" borderId="1" xfId="0" applyNumberFormat="1" applyFont="1" applyFill="1" applyBorder="1"/>
    <xf numFmtId="0" fontId="0" fillId="7" borderId="0" xfId="0" applyFont="1" applyFill="1" applyBorder="1" applyAlignment="1">
      <alignment horizontal="center"/>
    </xf>
    <xf numFmtId="0" fontId="6" fillId="3" borderId="1" xfId="0" applyFont="1" applyFill="1" applyBorder="1" applyAlignment="1">
      <alignment horizontal="left"/>
    </xf>
    <xf numFmtId="0" fontId="6" fillId="3" borderId="2" xfId="0" applyFont="1" applyFill="1" applyBorder="1" applyAlignment="1">
      <alignment horizontal="left"/>
    </xf>
    <xf numFmtId="0" fontId="6" fillId="3" borderId="4" xfId="0" applyFont="1" applyFill="1" applyBorder="1" applyAlignment="1">
      <alignment horizontal="left"/>
    </xf>
    <xf numFmtId="0" fontId="6" fillId="3" borderId="3" xfId="0" applyFont="1" applyFill="1" applyBorder="1" applyAlignment="1">
      <alignment horizontal="left"/>
    </xf>
    <xf numFmtId="0" fontId="6" fillId="3" borderId="1" xfId="0" applyFont="1" applyFill="1" applyBorder="1" applyAlignment="1"/>
    <xf numFmtId="0" fontId="8" fillId="0" borderId="1" xfId="0" applyFont="1" applyBorder="1" applyAlignment="1"/>
    <xf numFmtId="0" fontId="0" fillId="7" borderId="2" xfId="0" applyFill="1" applyBorder="1" applyAlignment="1">
      <alignment horizontal="center" vertical="center" wrapText="1"/>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20" fillId="3" borderId="2" xfId="0" applyFont="1" applyFill="1" applyBorder="1" applyAlignment="1">
      <alignment horizontal="left"/>
    </xf>
    <xf numFmtId="0" fontId="20" fillId="3" borderId="4" xfId="0" applyFont="1" applyFill="1" applyBorder="1" applyAlignment="1">
      <alignment horizontal="left"/>
    </xf>
    <xf numFmtId="0" fontId="20" fillId="3" borderId="3" xfId="0" applyFont="1" applyFill="1" applyBorder="1" applyAlignment="1">
      <alignment horizontal="left"/>
    </xf>
    <xf numFmtId="0" fontId="6" fillId="3" borderId="2" xfId="0" applyFont="1" applyFill="1" applyBorder="1" applyAlignment="1">
      <alignment shrinkToFit="1"/>
    </xf>
    <xf numFmtId="0" fontId="6" fillId="3" borderId="4" xfId="0" applyFont="1" applyFill="1" applyBorder="1" applyAlignment="1">
      <alignment shrinkToFit="1"/>
    </xf>
    <xf numFmtId="0" fontId="6" fillId="3" borderId="3" xfId="0" applyFont="1" applyFill="1" applyBorder="1" applyAlignment="1">
      <alignment shrinkToFit="1"/>
    </xf>
    <xf numFmtId="164" fontId="7" fillId="3" borderId="1" xfId="0" applyNumberFormat="1" applyFont="1" applyFill="1" applyBorder="1"/>
    <xf numFmtId="0" fontId="16" fillId="3" borderId="1" xfId="0" applyFont="1" applyFill="1" applyBorder="1"/>
    <xf numFmtId="0" fontId="9" fillId="3" borderId="1" xfId="0" applyFont="1" applyFill="1" applyBorder="1" applyAlignment="1">
      <alignment vertical="center"/>
    </xf>
    <xf numFmtId="164" fontId="10" fillId="4" borderId="1" xfId="0" applyNumberFormat="1" applyFont="1" applyFill="1" applyBorder="1" applyAlignment="1">
      <alignment vertical="center"/>
    </xf>
    <xf numFmtId="0" fontId="9" fillId="3" borderId="1" xfId="0" applyFont="1" applyFill="1" applyBorder="1" applyAlignment="1">
      <alignment horizontal="left" vertical="center"/>
    </xf>
    <xf numFmtId="0" fontId="17" fillId="0" borderId="1" xfId="0" applyFont="1" applyBorder="1" applyAlignment="1">
      <alignment horizontal="left" vertical="center"/>
    </xf>
    <xf numFmtId="164" fontId="5" fillId="5" borderId="1" xfId="0" applyNumberFormat="1" applyFont="1" applyFill="1" applyBorder="1" applyAlignment="1">
      <alignment horizontal="right" vertical="center"/>
    </xf>
    <xf numFmtId="0" fontId="0" fillId="0" borderId="1" xfId="0" applyBorder="1" applyAlignment="1">
      <alignment horizontal="right" vertical="center"/>
    </xf>
    <xf numFmtId="0" fontId="16" fillId="3" borderId="1" xfId="0" applyFont="1" applyFill="1" applyBorder="1" applyAlignment="1"/>
    <xf numFmtId="0" fontId="32" fillId="0" borderId="0" xfId="0" applyFont="1" applyAlignment="1">
      <alignment wrapText="1"/>
    </xf>
    <xf numFmtId="0" fontId="0" fillId="0" borderId="0" xfId="0" applyAlignment="1"/>
    <xf numFmtId="0" fontId="2" fillId="0" borderId="17" xfId="1" applyBorder="1" applyAlignment="1" applyProtection="1">
      <alignment vertical="top" wrapText="1"/>
    </xf>
    <xf numFmtId="0" fontId="2" fillId="0" borderId="18" xfId="1" applyBorder="1" applyAlignment="1" applyProtection="1">
      <alignment vertical="top" wrapText="1"/>
    </xf>
    <xf numFmtId="0" fontId="28" fillId="0" borderId="0" xfId="0" applyFont="1" applyAlignment="1">
      <alignment wrapText="1"/>
    </xf>
    <xf numFmtId="0" fontId="2" fillId="0" borderId="0" xfId="1" applyAlignment="1" applyProtection="1">
      <alignment wrapText="1"/>
    </xf>
    <xf numFmtId="0" fontId="27" fillId="0" borderId="0" xfId="0" applyFont="1" applyBorder="1" applyAlignment="1">
      <alignment wrapText="1"/>
    </xf>
    <xf numFmtId="0" fontId="29" fillId="0" borderId="17" xfId="0" applyFont="1" applyBorder="1" applyAlignment="1">
      <alignment vertical="top" wrapText="1"/>
    </xf>
    <xf numFmtId="0" fontId="29" fillId="0" borderId="18" xfId="0" applyFont="1" applyBorder="1" applyAlignment="1">
      <alignment vertical="top" wrapText="1"/>
    </xf>
    <xf numFmtId="0" fontId="29" fillId="9" borderId="17" xfId="0" applyFont="1" applyFill="1" applyBorder="1" applyAlignment="1">
      <alignment vertical="top" wrapText="1"/>
    </xf>
    <xf numFmtId="0" fontId="29" fillId="9" borderId="18" xfId="0" applyFont="1" applyFill="1" applyBorder="1" applyAlignment="1">
      <alignment vertical="top" wrapText="1"/>
    </xf>
    <xf numFmtId="0" fontId="30" fillId="10" borderId="17" xfId="0" applyFont="1" applyFill="1" applyBorder="1" applyAlignment="1">
      <alignment vertical="top" wrapText="1"/>
    </xf>
    <xf numFmtId="0" fontId="30" fillId="10" borderId="20" xfId="0" applyFont="1" applyFill="1" applyBorder="1" applyAlignment="1">
      <alignment vertical="top" wrapText="1"/>
    </xf>
    <xf numFmtId="0" fontId="30" fillId="10" borderId="18" xfId="0" applyFont="1" applyFill="1" applyBorder="1" applyAlignment="1">
      <alignment vertical="top" wrapText="1"/>
    </xf>
    <xf numFmtId="0" fontId="29" fillId="10" borderId="17" xfId="0" applyFont="1" applyFill="1" applyBorder="1" applyAlignment="1">
      <alignment vertical="top" wrapText="1"/>
    </xf>
    <xf numFmtId="0" fontId="29" fillId="10" borderId="20" xfId="0" applyFont="1" applyFill="1" applyBorder="1" applyAlignment="1">
      <alignment vertical="top" wrapText="1"/>
    </xf>
    <xf numFmtId="0" fontId="29" fillId="10" borderId="18" xfId="0" applyFont="1" applyFill="1" applyBorder="1" applyAlignment="1">
      <alignment vertical="top" wrapText="1"/>
    </xf>
    <xf numFmtId="0" fontId="26" fillId="0" borderId="0" xfId="0" applyFont="1" applyAlignment="1">
      <alignment horizontal="center" wrapText="1"/>
    </xf>
    <xf numFmtId="0" fontId="27" fillId="0" borderId="19" xfId="0" applyFont="1" applyBorder="1" applyAlignment="1">
      <alignment horizontal="center" wrapText="1"/>
    </xf>
    <xf numFmtId="0" fontId="0" fillId="0" borderId="19" xfId="0" applyBorder="1" applyAlignment="1">
      <alignment wrapText="1"/>
    </xf>
    <xf numFmtId="0" fontId="30" fillId="10" borderId="14" xfId="0" applyFont="1" applyFill="1" applyBorder="1" applyAlignment="1">
      <alignment vertical="top" wrapText="1"/>
    </xf>
    <xf numFmtId="0" fontId="30" fillId="10" borderId="15" xfId="0" applyFont="1" applyFill="1" applyBorder="1" applyAlignment="1">
      <alignment vertical="top" wrapText="1"/>
    </xf>
    <xf numFmtId="0" fontId="30" fillId="10" borderId="16" xfId="0" applyFont="1" applyFill="1" applyBorder="1" applyAlignment="1">
      <alignment vertical="top" wrapText="1"/>
    </xf>
    <xf numFmtId="0" fontId="30" fillId="9" borderId="17" xfId="0" applyFont="1" applyFill="1" applyBorder="1" applyAlignment="1">
      <alignment vertical="top" wrapText="1"/>
    </xf>
    <xf numFmtId="0" fontId="30" fillId="9" borderId="20" xfId="0" applyFont="1" applyFill="1" applyBorder="1" applyAlignment="1">
      <alignment vertical="top" wrapText="1"/>
    </xf>
    <xf numFmtId="0" fontId="30" fillId="9" borderId="18" xfId="0" applyFont="1" applyFill="1" applyBorder="1" applyAlignment="1">
      <alignment vertical="top" wrapText="1"/>
    </xf>
    <xf numFmtId="0" fontId="25" fillId="0" borderId="0" xfId="0" applyFont="1" applyAlignment="1">
      <alignment horizontal="center" wrapText="1"/>
    </xf>
    <xf numFmtId="0" fontId="27" fillId="0" borderId="0" xfId="0" applyFont="1" applyBorder="1" applyAlignment="1">
      <alignment horizontal="center" wrapText="1"/>
    </xf>
    <xf numFmtId="0" fontId="28" fillId="0" borderId="0" xfId="0" applyFont="1" applyAlignment="1">
      <alignment horizontal="center" wrapText="1"/>
    </xf>
    <xf numFmtId="0" fontId="33" fillId="7" borderId="0" xfId="0" applyFont="1" applyFill="1" applyBorder="1" applyAlignment="1">
      <alignment horizontal="left"/>
    </xf>
    <xf numFmtId="165" fontId="34" fillId="7" borderId="0" xfId="0" applyNumberFormat="1" applyFont="1" applyFill="1" applyBorder="1" applyProtection="1">
      <protection hidden="1"/>
    </xf>
    <xf numFmtId="0" fontId="33" fillId="7" borderId="0" xfId="0" applyFont="1" applyFill="1" applyBorder="1"/>
  </cellXfs>
  <cellStyles count="2">
    <cellStyle name="Hyperlink" xfId="1" builtinId="8"/>
    <cellStyle name="Standard" xfId="0" builtinId="0"/>
  </cellStyles>
  <dxfs count="8">
    <dxf>
      <font>
        <condense val="0"/>
        <extend val="0"/>
        <color rgb="FF9C0006"/>
      </font>
      <fill>
        <patternFill>
          <bgColor rgb="FFFFC7CE"/>
        </patternFill>
      </fill>
    </dxf>
    <dxf>
      <font>
        <color theme="0"/>
      </font>
      <fill>
        <patternFill>
          <bgColor rgb="FFFF0000"/>
        </patternFill>
      </fill>
    </dxf>
    <dxf>
      <font>
        <color theme="0" tint="-0.14996795556505021"/>
      </font>
      <fill>
        <patternFill>
          <bgColor theme="0" tint="-0.14996795556505021"/>
        </patternFill>
      </fill>
      <border>
        <left/>
        <right/>
        <top style="thin">
          <color auto="1"/>
        </top>
        <bottom/>
      </border>
    </dxf>
    <dxf>
      <fill>
        <patternFill>
          <bgColor theme="0" tint="-0.14996795556505021"/>
        </patternFill>
      </fill>
      <border>
        <left/>
        <right/>
        <top style="thin">
          <color auto="1"/>
        </top>
        <bottom/>
      </border>
    </dxf>
    <dxf>
      <font>
        <color theme="0" tint="-0.14996795556505021"/>
      </font>
      <fill>
        <patternFill>
          <bgColor theme="0" tint="-0.14996795556505021"/>
        </patternFill>
      </fill>
      <border>
        <left/>
        <right/>
        <top style="thin">
          <color auto="1"/>
        </top>
        <bottom style="thin">
          <color auto="1"/>
        </bottom>
      </border>
    </dxf>
    <dxf>
      <fill>
        <patternFill>
          <bgColor theme="0" tint="-0.14996795556505021"/>
        </patternFill>
      </fill>
      <border>
        <left/>
        <right/>
        <top style="thin">
          <color auto="1"/>
        </top>
        <bottom style="thin">
          <color auto="1"/>
        </bottom>
      </border>
    </dxf>
    <dxf>
      <font>
        <condense val="0"/>
        <extend val="0"/>
        <color rgb="FF9C0006"/>
      </font>
      <fill>
        <patternFill>
          <bgColor rgb="FFFFC7CE"/>
        </patternFill>
      </fill>
    </dxf>
    <dxf>
      <font>
        <color theme="0"/>
      </font>
      <fill>
        <patternFill>
          <bgColor rgb="FFFF0000"/>
        </patternFill>
      </fill>
    </dxf>
  </dxfs>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de-DE"/>
  <c:chart>
    <c:autoTitleDeleted val="1"/>
    <c:plotArea>
      <c:layout>
        <c:manualLayout>
          <c:layoutTarget val="inner"/>
          <c:xMode val="edge"/>
          <c:yMode val="edge"/>
          <c:x val="0.13411821976657864"/>
          <c:y val="5.3928022479195717E-2"/>
          <c:w val="0.85622379891848965"/>
          <c:h val="0.71380650670512769"/>
        </c:manualLayout>
      </c:layout>
      <c:lineChart>
        <c:grouping val="standard"/>
        <c:ser>
          <c:idx val="0"/>
          <c:order val="0"/>
          <c:tx>
            <c:strRef>
              <c:f>'2009_2012'!$D$43</c:f>
              <c:strCache>
                <c:ptCount val="1"/>
                <c:pt idx="0">
                  <c:v>erzeugt Photovoltaik</c:v>
                </c:pt>
              </c:strCache>
            </c:strRef>
          </c:tx>
          <c:marker>
            <c:symbol val="none"/>
          </c:marker>
          <c:cat>
            <c:numRef>
              <c:f>'2009_2012'!$D$9:$P$9</c:f>
              <c:numCache>
                <c:formatCode>@</c:formatCode>
                <c:ptCount val="13"/>
              </c:numCache>
            </c:numRef>
          </c:cat>
          <c:val>
            <c:numRef>
              <c:f>'2009_2012'!$E$44:$E$56</c:f>
              <c:numCache>
                <c:formatCode>#####\ "kWh"</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1"/>
          <c:order val="1"/>
          <c:tx>
            <c:strRef>
              <c:f>'2009_2012'!$F$43</c:f>
              <c:strCache>
                <c:ptCount val="1"/>
                <c:pt idx="0">
                  <c:v>bezogen von EVU</c:v>
                </c:pt>
              </c:strCache>
            </c:strRef>
          </c:tx>
          <c:marker>
            <c:symbol val="none"/>
          </c:marker>
          <c:cat>
            <c:numRef>
              <c:f>'2009_2012'!$D$9:$P$9</c:f>
              <c:numCache>
                <c:formatCode>@</c:formatCode>
                <c:ptCount val="13"/>
              </c:numCache>
            </c:numRef>
          </c:cat>
          <c:val>
            <c:numRef>
              <c:f>'2009_2012'!$G$44:$G$56</c:f>
              <c:numCache>
                <c:formatCode>#####\ "kWh"</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2"/>
          <c:order val="2"/>
          <c:tx>
            <c:strRef>
              <c:f>'2009_2012'!$H$43</c:f>
              <c:strCache>
                <c:ptCount val="1"/>
                <c:pt idx="0">
                  <c:v>geliefert an EVU</c:v>
                </c:pt>
              </c:strCache>
            </c:strRef>
          </c:tx>
          <c:marker>
            <c:symbol val="none"/>
          </c:marker>
          <c:cat>
            <c:numRef>
              <c:f>'2009_2012'!$D$9:$P$9</c:f>
              <c:numCache>
                <c:formatCode>@</c:formatCode>
                <c:ptCount val="13"/>
              </c:numCache>
            </c:numRef>
          </c:cat>
          <c:val>
            <c:numRef>
              <c:f>'2009_2012'!$I$44:$I$56</c:f>
              <c:numCache>
                <c:formatCode>#####\ "kWh"</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3"/>
          <c:order val="3"/>
          <c:tx>
            <c:strRef>
              <c:f>'2009_2012'!$J$43</c:f>
              <c:strCache>
                <c:ptCount val="1"/>
                <c:pt idx="0">
                  <c:v>privater Zwischenzähler</c:v>
                </c:pt>
              </c:strCache>
            </c:strRef>
          </c:tx>
          <c:marker>
            <c:symbol val="none"/>
          </c:marker>
          <c:cat>
            <c:numRef>
              <c:f>'2009_2012'!$D$9:$P$9</c:f>
              <c:numCache>
                <c:formatCode>@</c:formatCode>
                <c:ptCount val="13"/>
              </c:numCache>
            </c:numRef>
          </c:cat>
          <c:val>
            <c:numRef>
              <c:f>'2009_2012'!$K$44:$K$56</c:f>
              <c:numCache>
                <c:formatCode>#####\ "kWh"</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marker val="1"/>
        <c:axId val="55579008"/>
        <c:axId val="55580544"/>
      </c:lineChart>
      <c:catAx>
        <c:axId val="55579008"/>
        <c:scaling>
          <c:orientation val="minMax"/>
        </c:scaling>
        <c:axPos val="b"/>
        <c:majorGridlines/>
        <c:numFmt formatCode="@" sourceLinked="1"/>
        <c:majorTickMark val="none"/>
        <c:tickLblPos val="nextTo"/>
        <c:txPr>
          <a:bodyPr rot="-3120000" vert="horz"/>
          <a:lstStyle/>
          <a:p>
            <a:pPr>
              <a:defRPr/>
            </a:pPr>
            <a:endParaRPr lang="de-DE"/>
          </a:p>
        </c:txPr>
        <c:crossAx val="55580544"/>
        <c:crossesAt val="0"/>
        <c:auto val="1"/>
        <c:lblAlgn val="ctr"/>
        <c:lblOffset val="100"/>
      </c:catAx>
      <c:valAx>
        <c:axId val="55580544"/>
        <c:scaling>
          <c:orientation val="minMax"/>
        </c:scaling>
        <c:axPos val="l"/>
        <c:majorGridlines/>
        <c:numFmt formatCode="#####\ &quot;kWh&quot;" sourceLinked="1"/>
        <c:majorTickMark val="none"/>
        <c:tickLblPos val="nextTo"/>
        <c:spPr>
          <a:ln w="9525">
            <a:noFill/>
          </a:ln>
        </c:spPr>
        <c:crossAx val="55579008"/>
        <c:crosses val="autoZero"/>
        <c:crossBetween val="between"/>
      </c:valAx>
    </c:plotArea>
    <c:legend>
      <c:legendPos val="b"/>
      <c:layout/>
    </c:legend>
    <c:plotVisOnly val="1"/>
  </c:chart>
  <c:spPr>
    <a:solidFill>
      <a:schemeClr val="bg1">
        <a:lumMod val="95000"/>
      </a:schemeClr>
    </a:solidFill>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de-DE"/>
  <c:chart>
    <c:autoTitleDeleted val="1"/>
    <c:plotArea>
      <c:layout>
        <c:manualLayout>
          <c:layoutTarget val="inner"/>
          <c:xMode val="edge"/>
          <c:yMode val="edge"/>
          <c:x val="0.13411821976657864"/>
          <c:y val="5.3928022479195717E-2"/>
          <c:w val="0.85622379891848965"/>
          <c:h val="0.71380650670512769"/>
        </c:manualLayout>
      </c:layout>
      <c:lineChart>
        <c:grouping val="standard"/>
        <c:ser>
          <c:idx val="0"/>
          <c:order val="0"/>
          <c:tx>
            <c:strRef>
              <c:f>'2013'!$D$43</c:f>
              <c:strCache>
                <c:ptCount val="1"/>
                <c:pt idx="0">
                  <c:v>erzeugt Photovoltaik</c:v>
                </c:pt>
              </c:strCache>
            </c:strRef>
          </c:tx>
          <c:marker>
            <c:symbol val="none"/>
          </c:marker>
          <c:cat>
            <c:numRef>
              <c:f>'2013'!$D$9:$P$9</c:f>
              <c:numCache>
                <c:formatCode>@</c:formatCode>
                <c:ptCount val="13"/>
              </c:numCache>
            </c:numRef>
          </c:cat>
          <c:val>
            <c:numRef>
              <c:f>'2013'!$E$44:$E$56</c:f>
              <c:numCache>
                <c:formatCode>#####\ "kWh"</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1"/>
          <c:order val="1"/>
          <c:tx>
            <c:strRef>
              <c:f>'2013'!$F$43</c:f>
              <c:strCache>
                <c:ptCount val="1"/>
                <c:pt idx="0">
                  <c:v>bezogen von EVU</c:v>
                </c:pt>
              </c:strCache>
            </c:strRef>
          </c:tx>
          <c:marker>
            <c:symbol val="none"/>
          </c:marker>
          <c:cat>
            <c:numRef>
              <c:f>'2013'!$D$9:$P$9</c:f>
              <c:numCache>
                <c:formatCode>@</c:formatCode>
                <c:ptCount val="13"/>
              </c:numCache>
            </c:numRef>
          </c:cat>
          <c:val>
            <c:numRef>
              <c:f>'2013'!$G$44:$G$56</c:f>
              <c:numCache>
                <c:formatCode>#####\ "kWh"</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2"/>
          <c:order val="2"/>
          <c:tx>
            <c:strRef>
              <c:f>'2013'!$H$43</c:f>
              <c:strCache>
                <c:ptCount val="1"/>
                <c:pt idx="0">
                  <c:v>geliefert an EVU</c:v>
                </c:pt>
              </c:strCache>
            </c:strRef>
          </c:tx>
          <c:marker>
            <c:symbol val="none"/>
          </c:marker>
          <c:cat>
            <c:numRef>
              <c:f>'2013'!$D$9:$P$9</c:f>
              <c:numCache>
                <c:formatCode>@</c:formatCode>
                <c:ptCount val="13"/>
              </c:numCache>
            </c:numRef>
          </c:cat>
          <c:val>
            <c:numRef>
              <c:f>'2013'!$I$44:$I$56</c:f>
              <c:numCache>
                <c:formatCode>#####\ "kWh"</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3"/>
          <c:order val="3"/>
          <c:tx>
            <c:strRef>
              <c:f>'2013'!$J$43</c:f>
              <c:strCache>
                <c:ptCount val="1"/>
                <c:pt idx="0">
                  <c:v>privater Zwischenzähler</c:v>
                </c:pt>
              </c:strCache>
            </c:strRef>
          </c:tx>
          <c:marker>
            <c:symbol val="none"/>
          </c:marker>
          <c:cat>
            <c:numRef>
              <c:f>'2013'!$D$9:$P$9</c:f>
              <c:numCache>
                <c:formatCode>@</c:formatCode>
                <c:ptCount val="13"/>
              </c:numCache>
            </c:numRef>
          </c:cat>
          <c:val>
            <c:numRef>
              <c:f>'2013'!$K$44:$K$56</c:f>
              <c:numCache>
                <c:formatCode>#####\ "kWh"</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marker val="1"/>
        <c:axId val="57913344"/>
        <c:axId val="57914880"/>
      </c:lineChart>
      <c:catAx>
        <c:axId val="57913344"/>
        <c:scaling>
          <c:orientation val="minMax"/>
        </c:scaling>
        <c:axPos val="b"/>
        <c:majorGridlines/>
        <c:numFmt formatCode="@" sourceLinked="1"/>
        <c:majorTickMark val="none"/>
        <c:tickLblPos val="nextTo"/>
        <c:txPr>
          <a:bodyPr rot="-3120000" vert="horz"/>
          <a:lstStyle/>
          <a:p>
            <a:pPr>
              <a:defRPr/>
            </a:pPr>
            <a:endParaRPr lang="de-DE"/>
          </a:p>
        </c:txPr>
        <c:crossAx val="57914880"/>
        <c:crossesAt val="0"/>
        <c:auto val="1"/>
        <c:lblAlgn val="ctr"/>
        <c:lblOffset val="100"/>
      </c:catAx>
      <c:valAx>
        <c:axId val="57914880"/>
        <c:scaling>
          <c:orientation val="minMax"/>
        </c:scaling>
        <c:axPos val="l"/>
        <c:majorGridlines/>
        <c:numFmt formatCode="#####\ &quot;kWh&quot;" sourceLinked="1"/>
        <c:majorTickMark val="none"/>
        <c:tickLblPos val="nextTo"/>
        <c:spPr>
          <a:ln w="9525">
            <a:noFill/>
          </a:ln>
        </c:spPr>
        <c:crossAx val="57913344"/>
        <c:crosses val="autoZero"/>
        <c:crossBetween val="between"/>
      </c:valAx>
    </c:plotArea>
    <c:legend>
      <c:legendPos val="b"/>
      <c:layout/>
    </c:legend>
    <c:plotVisOnly val="1"/>
  </c:chart>
  <c:spPr>
    <a:solidFill>
      <a:schemeClr val="bg1">
        <a:lumMod val="95000"/>
      </a:schemeClr>
    </a:solidFill>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114300</xdr:colOff>
      <xdr:row>15</xdr:row>
      <xdr:rowOff>0</xdr:rowOff>
    </xdr:from>
    <xdr:to>
      <xdr:col>15</xdr:col>
      <xdr:colOff>561975</xdr:colOff>
      <xdr:row>35</xdr:row>
      <xdr:rowOff>190499</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15</xdr:row>
      <xdr:rowOff>0</xdr:rowOff>
    </xdr:from>
    <xdr:to>
      <xdr:col>16</xdr:col>
      <xdr:colOff>85725</xdr:colOff>
      <xdr:row>36</xdr:row>
      <xdr:rowOff>9525</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broermann@osnanet.de?subject=Photovoltaikrechn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bundesnetzagentur.de/cln_1932/DE/Sachgebiete/ElektrizitaetundGas/Unternehmen_Institutionen/ErneuerbareEnergien/Photovoltaik/DatenMeldgn_EEG-VergSaetze/DatenMeldgn_EEG-VergSaetze_node.html;jsessionid=D6E2B1E027B00D31299C09C3972D3F22" TargetMode="External"/><Relationship Id="rId1" Type="http://schemas.openxmlformats.org/officeDocument/2006/relationships/hyperlink" Target="mailto:jbroermann@osnanet.de?subject=Photovoltaikrechner"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www.sfv.de/lokal/mails/wvf/eegtipps.htm" TargetMode="External"/><Relationship Id="rId13" Type="http://schemas.openxmlformats.org/officeDocument/2006/relationships/hyperlink" Target="http://www.sfv.de/tocopy/lokal/mails/sj/verguetu.htm" TargetMode="External"/><Relationship Id="rId18" Type="http://schemas.openxmlformats.org/officeDocument/2006/relationships/hyperlink" Target="http://www.sfv.de/artikel/photovoltaik_einigung_im_vermittlungsausschuss.htm" TargetMode="External"/><Relationship Id="rId3" Type="http://schemas.openxmlformats.org/officeDocument/2006/relationships/hyperlink" Target="http://www.sfv.de/lokal/mails/rundmail/p0003290.htm" TargetMode="External"/><Relationship Id="rId7" Type="http://schemas.openxmlformats.org/officeDocument/2006/relationships/hyperlink" Target="http://www.sfv.de/lokal/mails/wvf/eegtipps.htm" TargetMode="External"/><Relationship Id="rId12" Type="http://schemas.openxmlformats.org/officeDocument/2006/relationships/hyperlink" Target="http://www.sfv.de/artikel/2008/erneuerbare-energien-gesetz_eeg_20092.htm" TargetMode="External"/><Relationship Id="rId17" Type="http://schemas.openxmlformats.org/officeDocument/2006/relationships/hyperlink" Target="http://www.bundesnetzagentur.de/cln_1911/DE/Sachgebiete/ElektrizitaetGas/ErneuerbareEnergienGesetz/VerguetungssaetzePVAnlagen/VerguetungssaetzePhotovoltaik_node.html" TargetMode="External"/><Relationship Id="rId2" Type="http://schemas.openxmlformats.org/officeDocument/2006/relationships/hyperlink" Target="http://www.sfv.de/lokal/mails/rundmail/p0003290.htm" TargetMode="External"/><Relationship Id="rId16" Type="http://schemas.openxmlformats.org/officeDocument/2006/relationships/hyperlink" Target="http://www.sfv.de/artikel/eeg_2012.htm" TargetMode="External"/><Relationship Id="rId20" Type="http://schemas.openxmlformats.org/officeDocument/2006/relationships/printerSettings" Target="../printerSettings/printerSettings3.bin"/><Relationship Id="rId1" Type="http://schemas.openxmlformats.org/officeDocument/2006/relationships/hyperlink" Target="http://www.sfv.de/lokal/mails/rundmail/p0003290.htm" TargetMode="External"/><Relationship Id="rId6" Type="http://schemas.openxmlformats.org/officeDocument/2006/relationships/hyperlink" Target="http://www.sfv.de/lokal/mails/wvf/eegtipps.htm" TargetMode="External"/><Relationship Id="rId11" Type="http://schemas.openxmlformats.org/officeDocument/2006/relationships/hyperlink" Target="http://www.sfv.de/artikel/2008/erneuerbare-energien-gesetz_eeg_20092.htm" TargetMode="External"/><Relationship Id="rId5" Type="http://schemas.openxmlformats.org/officeDocument/2006/relationships/hyperlink" Target="http://www.sfv.de/lokal/mails/wvf/ssvorsch.htm" TargetMode="External"/><Relationship Id="rId15" Type="http://schemas.openxmlformats.org/officeDocument/2006/relationships/hyperlink" Target="http://www.sfv.de/artikel/gesetz_zur_aenderung_des_erneuerbaren-energien-gesetz_vom_11_august_2010.htm" TargetMode="External"/><Relationship Id="rId10" Type="http://schemas.openxmlformats.org/officeDocument/2006/relationships/hyperlink" Target="http://www.sfv.de/lokal/mails/wvf/eegtipps.htm" TargetMode="External"/><Relationship Id="rId19" Type="http://schemas.openxmlformats.org/officeDocument/2006/relationships/hyperlink" Target="http://www.clearingstelle-eeg.de/eeg2012/aenderung1" TargetMode="External"/><Relationship Id="rId4" Type="http://schemas.openxmlformats.org/officeDocument/2006/relationships/hyperlink" Target="http://www.sfv.de/lokal/mails/rundmail/p0003290.htm" TargetMode="External"/><Relationship Id="rId9" Type="http://schemas.openxmlformats.org/officeDocument/2006/relationships/hyperlink" Target="http://www.sfv.de/lokal/mails/wvf/eegtipps.htm" TargetMode="External"/><Relationship Id="rId14" Type="http://schemas.openxmlformats.org/officeDocument/2006/relationships/hyperlink" Target="http://www.sfv.de/artikel/gesetz_zur_aenderung_des_erneuerbaren-energien-gesetz_vom_11_august_2010.htm" TargetMode="External"/></Relationships>
</file>

<file path=xl/worksheets/sheet1.xml><?xml version="1.0" encoding="utf-8"?>
<worksheet xmlns="http://schemas.openxmlformats.org/spreadsheetml/2006/main" xmlns:r="http://schemas.openxmlformats.org/officeDocument/2006/relationships">
  <dimension ref="A1:AE75"/>
  <sheetViews>
    <sheetView showGridLines="0" topLeftCell="A2" zoomScaleNormal="100" workbookViewId="0">
      <selection activeCell="D2" sqref="D2"/>
    </sheetView>
  </sheetViews>
  <sheetFormatPr baseColWidth="10" defaultColWidth="10" defaultRowHeight="15"/>
  <cols>
    <col min="1" max="1" width="1.42578125" customWidth="1"/>
    <col min="2" max="2" width="18.42578125" customWidth="1"/>
    <col min="3" max="16" width="8.5703125" customWidth="1"/>
    <col min="17" max="17" width="2.7109375" customWidth="1"/>
  </cols>
  <sheetData>
    <row r="1" spans="1:31" ht="17.25" customHeight="1">
      <c r="A1" s="7"/>
      <c r="B1" s="7"/>
      <c r="C1" s="7"/>
      <c r="D1" s="7"/>
      <c r="E1" s="7"/>
      <c r="F1" s="7"/>
      <c r="G1" s="7"/>
      <c r="H1" s="7"/>
      <c r="I1" s="7"/>
      <c r="J1" s="7"/>
      <c r="K1" s="7"/>
      <c r="L1" s="7"/>
      <c r="M1" s="7"/>
      <c r="N1" s="7"/>
      <c r="O1" s="7"/>
      <c r="P1" s="7"/>
      <c r="Q1" s="7"/>
      <c r="R1" s="12"/>
      <c r="S1" s="12"/>
      <c r="T1" s="12"/>
      <c r="U1" s="12"/>
      <c r="V1" s="12"/>
      <c r="W1" s="12"/>
      <c r="X1" s="12"/>
      <c r="Y1" s="12"/>
      <c r="Z1" s="12"/>
      <c r="AA1" s="12"/>
      <c r="AB1" s="12"/>
      <c r="AC1" s="12"/>
      <c r="AD1" s="12"/>
      <c r="AE1" s="12"/>
    </row>
    <row r="2" spans="1:31" ht="16.5" customHeight="1">
      <c r="A2" s="7"/>
      <c r="B2" s="133" t="s">
        <v>59</v>
      </c>
      <c r="C2" s="133"/>
      <c r="D2" s="18">
        <v>2012</v>
      </c>
      <c r="E2" s="7"/>
      <c r="F2" s="118" t="s">
        <v>21</v>
      </c>
      <c r="G2" s="119"/>
      <c r="H2" s="120"/>
      <c r="I2" s="19">
        <v>21</v>
      </c>
      <c r="J2" s="11"/>
      <c r="K2" s="134" t="s">
        <v>5</v>
      </c>
      <c r="L2" s="134"/>
      <c r="M2" s="134"/>
      <c r="N2" s="134"/>
      <c r="O2" s="135">
        <f>SUM(D24:D26)</f>
        <v>0</v>
      </c>
      <c r="P2" s="135"/>
      <c r="Q2" s="7"/>
      <c r="R2" s="12"/>
      <c r="S2" s="12"/>
      <c r="T2" s="12"/>
      <c r="U2" s="12"/>
      <c r="V2" s="12"/>
      <c r="W2" s="12"/>
      <c r="X2" s="12"/>
      <c r="Y2" s="12"/>
      <c r="Z2" s="12"/>
      <c r="AA2" s="12"/>
      <c r="AB2" s="12"/>
      <c r="AC2" s="12"/>
      <c r="AD2" s="12"/>
      <c r="AE2" s="12"/>
    </row>
    <row r="3" spans="1:31" ht="16.5" customHeight="1">
      <c r="A3" s="7"/>
      <c r="B3" s="8"/>
      <c r="C3" s="9"/>
      <c r="D3" s="6"/>
      <c r="E3" s="7"/>
      <c r="F3" s="118" t="s">
        <v>22</v>
      </c>
      <c r="G3" s="119"/>
      <c r="H3" s="120"/>
      <c r="I3" s="20">
        <v>0</v>
      </c>
      <c r="J3" s="11"/>
      <c r="K3" s="134"/>
      <c r="L3" s="134"/>
      <c r="M3" s="134"/>
      <c r="N3" s="134"/>
      <c r="O3" s="135"/>
      <c r="P3" s="135"/>
      <c r="Q3" s="7"/>
      <c r="R3" s="12"/>
      <c r="S3" s="12"/>
      <c r="T3" s="12"/>
      <c r="U3" s="12"/>
      <c r="V3" s="12"/>
      <c r="W3" s="12"/>
      <c r="X3" s="12"/>
      <c r="Y3" s="12"/>
      <c r="Z3" s="12"/>
      <c r="AA3" s="12"/>
      <c r="AB3" s="12"/>
      <c r="AC3" s="12"/>
      <c r="AD3" s="12"/>
      <c r="AE3" s="12"/>
    </row>
    <row r="4" spans="1:31" ht="16.5" customHeight="1">
      <c r="A4" s="7"/>
      <c r="B4" s="133" t="s">
        <v>52</v>
      </c>
      <c r="C4" s="133"/>
      <c r="D4" s="21">
        <v>6</v>
      </c>
      <c r="E4" s="7"/>
      <c r="F4" s="118" t="s">
        <v>2</v>
      </c>
      <c r="G4" s="119"/>
      <c r="H4" s="120"/>
      <c r="I4" s="2">
        <f>SUM(I2:I3)/100</f>
        <v>0.21</v>
      </c>
      <c r="J4" s="11"/>
      <c r="K4" s="136" t="s">
        <v>14</v>
      </c>
      <c r="L4" s="136"/>
      <c r="M4" s="136"/>
      <c r="N4" s="136"/>
      <c r="O4" s="138">
        <f>D18*I4+(12*I5)</f>
        <v>60</v>
      </c>
      <c r="P4" s="138"/>
      <c r="Q4" s="7"/>
      <c r="R4" s="12"/>
      <c r="S4" s="12"/>
      <c r="T4" s="12"/>
      <c r="U4" s="12"/>
      <c r="V4" s="12"/>
      <c r="W4" s="12"/>
      <c r="X4" s="12"/>
      <c r="Y4" s="12"/>
      <c r="Z4" s="12"/>
      <c r="AA4" s="12"/>
      <c r="AB4" s="12"/>
      <c r="AC4" s="12"/>
      <c r="AD4" s="12"/>
      <c r="AE4" s="12"/>
    </row>
    <row r="5" spans="1:31" ht="16.5" customHeight="1">
      <c r="A5" s="7"/>
      <c r="B5" s="140" t="s">
        <v>13</v>
      </c>
      <c r="C5" s="140"/>
      <c r="D5" s="17"/>
      <c r="E5" s="7"/>
      <c r="F5" s="118" t="s">
        <v>11</v>
      </c>
      <c r="G5" s="119"/>
      <c r="H5" s="120"/>
      <c r="I5" s="3">
        <v>5</v>
      </c>
      <c r="J5" s="11"/>
      <c r="K5" s="137"/>
      <c r="L5" s="137"/>
      <c r="M5" s="137"/>
      <c r="N5" s="137"/>
      <c r="O5" s="139"/>
      <c r="P5" s="139"/>
      <c r="Q5" s="7"/>
      <c r="R5" s="12"/>
      <c r="S5" s="12"/>
      <c r="T5" s="12"/>
      <c r="U5" s="12"/>
      <c r="V5" s="12"/>
      <c r="W5" s="12"/>
      <c r="X5" s="12"/>
      <c r="Y5" s="12"/>
      <c r="Z5" s="12"/>
      <c r="AA5" s="12"/>
      <c r="AB5" s="12"/>
      <c r="AC5" s="12"/>
      <c r="AD5" s="12"/>
      <c r="AE5" s="12"/>
    </row>
    <row r="6" spans="1:31" ht="16.5" customHeight="1">
      <c r="A6" s="7"/>
      <c r="B6" s="8"/>
      <c r="C6" s="9"/>
      <c r="D6" s="10"/>
      <c r="E6" s="7"/>
      <c r="F6" s="118" t="str">
        <f>IF(O34&lt;7,F32,IF((O34&gt;=7)*(D4&lt;=10),F33,F34))</f>
        <v>Einspeisevergütung bis 10kW</v>
      </c>
      <c r="G6" s="119"/>
      <c r="H6" s="120"/>
      <c r="I6" s="2">
        <f>IF(O34=1,M19,IF(O34=2,M20,IF(O34=3,M21,IF(O34=4,M22,IF(O34=5,M23,IF(O34=6,M24,IF(O34=7,M25,IF(O34=8,M26,IF(O34=9,M27,IF(O34=10,M28,IF(O34=11,M29,IF(O34=12,M30,IF(O34=13,M31,IF(O34=14,M32,IF(O34=15,M33,M33)))))))))))))))</f>
        <v>0.18179999999999999</v>
      </c>
      <c r="J6" s="11"/>
      <c r="K6" s="121" t="s">
        <v>15</v>
      </c>
      <c r="L6" s="122"/>
      <c r="M6" s="122"/>
      <c r="N6" s="122"/>
      <c r="O6" s="122"/>
      <c r="P6" s="15">
        <f>O2-O7</f>
        <v>0</v>
      </c>
      <c r="Q6" s="7"/>
      <c r="R6" s="12"/>
      <c r="S6" s="12"/>
      <c r="T6" s="12"/>
      <c r="U6" s="12"/>
      <c r="V6" s="12"/>
      <c r="W6" s="12"/>
      <c r="X6" s="12"/>
      <c r="Y6" s="12"/>
      <c r="Z6" s="12"/>
      <c r="AA6" s="12"/>
      <c r="AB6" s="12"/>
      <c r="AC6" s="12"/>
      <c r="AD6" s="12"/>
      <c r="AE6" s="12"/>
    </row>
    <row r="7" spans="1:31" ht="16.5" customHeight="1">
      <c r="A7" s="7"/>
      <c r="B7" s="123" t="s">
        <v>58</v>
      </c>
      <c r="C7" s="124"/>
      <c r="D7" s="125"/>
      <c r="E7" s="7"/>
      <c r="F7" s="126" t="str">
        <f>IF(O34&lt;7,F35,"")</f>
        <v/>
      </c>
      <c r="G7" s="127"/>
      <c r="H7" s="128"/>
      <c r="I7" s="2">
        <f>IF(O34=1,N19,IF(O34=2,N20,IF(O34=3,N21,IF(O34=4,N22,IF(O34=5,N23,IF(O34=6,N24,IF(O34=7,N25,IF(O34=8,N26,IF(O34=9,N27,IF(O34=10,N28,IF(O34=11,N29,IF(O34=12,N30,IF(O34=13,N31,IF(O34=14,N32,N33))))))))))))))</f>
        <v>0</v>
      </c>
      <c r="J7" s="11"/>
      <c r="K7" s="129" t="s">
        <v>16</v>
      </c>
      <c r="L7" s="130"/>
      <c r="M7" s="130"/>
      <c r="N7" s="131"/>
      <c r="O7" s="132">
        <f>D16*I6</f>
        <v>0</v>
      </c>
      <c r="P7" s="132"/>
      <c r="Q7" s="7"/>
      <c r="R7" s="12"/>
      <c r="S7" s="12"/>
      <c r="T7" s="12"/>
      <c r="U7" s="12"/>
      <c r="V7" s="12"/>
      <c r="W7" s="12"/>
      <c r="X7" s="12"/>
      <c r="Y7" s="12"/>
      <c r="Z7" s="12"/>
      <c r="AA7" s="12"/>
      <c r="AB7" s="12"/>
      <c r="AC7" s="12"/>
      <c r="AD7" s="12"/>
      <c r="AE7" s="12"/>
    </row>
    <row r="8" spans="1:31">
      <c r="A8" s="7"/>
      <c r="B8" s="6"/>
      <c r="C8" s="6"/>
      <c r="D8" s="6"/>
      <c r="E8" s="6"/>
      <c r="F8" s="6"/>
      <c r="G8" s="6"/>
      <c r="H8" s="6"/>
      <c r="I8" s="6"/>
      <c r="J8" s="6"/>
      <c r="K8" s="6"/>
      <c r="L8" s="6"/>
      <c r="M8" s="6"/>
      <c r="N8" s="6"/>
      <c r="O8" s="6"/>
      <c r="P8" s="6"/>
      <c r="Q8" s="7"/>
      <c r="R8" s="12"/>
      <c r="S8" s="12"/>
      <c r="T8" s="12"/>
      <c r="U8" s="12"/>
      <c r="V8" s="12"/>
      <c r="W8" s="12"/>
      <c r="X8" s="12"/>
      <c r="Y8" s="12"/>
      <c r="Z8" s="12"/>
      <c r="AA8" s="12"/>
      <c r="AB8" s="12"/>
      <c r="AC8" s="12"/>
      <c r="AD8" s="12"/>
      <c r="AE8" s="12"/>
    </row>
    <row r="9" spans="1:31">
      <c r="A9" s="7"/>
      <c r="B9" s="117" t="s">
        <v>1</v>
      </c>
      <c r="C9" s="117"/>
      <c r="D9" s="39"/>
      <c r="E9" s="39"/>
      <c r="F9" s="39"/>
      <c r="G9" s="39"/>
      <c r="H9" s="39"/>
      <c r="I9" s="39"/>
      <c r="J9" s="39"/>
      <c r="K9" s="39"/>
      <c r="L9" s="39"/>
      <c r="M9" s="39"/>
      <c r="N9" s="39"/>
      <c r="O9" s="39"/>
      <c r="P9" s="39"/>
      <c r="Q9" s="7"/>
      <c r="R9" s="12"/>
      <c r="S9" s="12"/>
      <c r="T9" s="12"/>
      <c r="U9" s="12"/>
      <c r="V9" s="12"/>
      <c r="W9" s="12"/>
      <c r="X9" s="12"/>
      <c r="Y9" s="12"/>
      <c r="Z9" s="12"/>
      <c r="AA9" s="12"/>
      <c r="AB9" s="12"/>
      <c r="AC9" s="12"/>
      <c r="AD9" s="12"/>
      <c r="AE9" s="12"/>
    </row>
    <row r="10" spans="1:31">
      <c r="A10" s="7"/>
      <c r="B10" s="117" t="s">
        <v>0</v>
      </c>
      <c r="C10" s="117"/>
      <c r="D10" s="1" t="s">
        <v>3</v>
      </c>
      <c r="E10" s="1" t="s">
        <v>3</v>
      </c>
      <c r="F10" s="1" t="s">
        <v>3</v>
      </c>
      <c r="G10" s="1" t="s">
        <v>3</v>
      </c>
      <c r="H10" s="1" t="s">
        <v>3</v>
      </c>
      <c r="I10" s="1" t="s">
        <v>3</v>
      </c>
      <c r="J10" s="1" t="s">
        <v>3</v>
      </c>
      <c r="K10" s="1" t="s">
        <v>3</v>
      </c>
      <c r="L10" s="1" t="s">
        <v>3</v>
      </c>
      <c r="M10" s="1" t="s">
        <v>3</v>
      </c>
      <c r="N10" s="1" t="s">
        <v>3</v>
      </c>
      <c r="O10" s="1" t="s">
        <v>3</v>
      </c>
      <c r="P10" s="1" t="s">
        <v>3</v>
      </c>
      <c r="Q10" s="7"/>
      <c r="R10" s="12"/>
      <c r="S10" s="12"/>
      <c r="T10" s="12"/>
      <c r="U10" s="12"/>
      <c r="V10" s="12"/>
      <c r="W10" s="12"/>
      <c r="X10" s="12"/>
      <c r="Y10" s="12"/>
      <c r="Z10" s="12"/>
      <c r="AA10" s="12"/>
      <c r="AB10" s="12"/>
      <c r="AC10" s="12"/>
      <c r="AD10" s="12"/>
      <c r="AE10" s="12"/>
    </row>
    <row r="11" spans="1:31">
      <c r="A11" s="7"/>
      <c r="B11" s="117" t="s">
        <v>6</v>
      </c>
      <c r="C11" s="117"/>
      <c r="D11" s="26"/>
      <c r="E11" s="26"/>
      <c r="F11" s="26"/>
      <c r="G11" s="26"/>
      <c r="H11" s="26"/>
      <c r="I11" s="26"/>
      <c r="J11" s="26"/>
      <c r="K11" s="26"/>
      <c r="L11" s="26"/>
      <c r="M11" s="26"/>
      <c r="N11" s="26"/>
      <c r="O11" s="26"/>
      <c r="P11" s="26"/>
      <c r="Q11" s="7"/>
      <c r="R11" s="12"/>
      <c r="S11" s="12"/>
      <c r="T11" s="12"/>
      <c r="U11" s="4"/>
      <c r="V11" s="4"/>
      <c r="W11" s="4"/>
      <c r="X11" s="4"/>
      <c r="Y11" s="4"/>
      <c r="Z11" s="4"/>
      <c r="AA11" s="4"/>
      <c r="AB11" s="12"/>
      <c r="AC11" s="12"/>
      <c r="AD11" s="12"/>
      <c r="AE11" s="12"/>
    </row>
    <row r="12" spans="1:31">
      <c r="A12" s="7"/>
      <c r="B12" s="117" t="s">
        <v>9</v>
      </c>
      <c r="C12" s="117"/>
      <c r="D12" s="26"/>
      <c r="E12" s="26"/>
      <c r="F12" s="26"/>
      <c r="G12" s="26"/>
      <c r="H12" s="26"/>
      <c r="I12" s="26"/>
      <c r="J12" s="26"/>
      <c r="K12" s="26"/>
      <c r="L12" s="26"/>
      <c r="M12" s="26"/>
      <c r="N12" s="26"/>
      <c r="O12" s="26"/>
      <c r="P12" s="26"/>
      <c r="Q12" s="7"/>
      <c r="R12" s="12"/>
      <c r="S12" s="12"/>
      <c r="T12" s="12"/>
      <c r="U12" s="4"/>
      <c r="V12" s="4"/>
      <c r="W12" s="4"/>
      <c r="X12" s="4"/>
      <c r="Y12" s="4"/>
      <c r="Z12" s="4"/>
      <c r="AA12" s="4"/>
      <c r="AB12" s="12"/>
      <c r="AC12" s="12"/>
      <c r="AD12" s="12"/>
      <c r="AE12" s="12"/>
    </row>
    <row r="13" spans="1:31">
      <c r="A13" s="7"/>
      <c r="B13" s="117" t="s">
        <v>10</v>
      </c>
      <c r="C13" s="117"/>
      <c r="D13" s="26"/>
      <c r="E13" s="26"/>
      <c r="F13" s="26"/>
      <c r="G13" s="26"/>
      <c r="H13" s="26"/>
      <c r="I13" s="26"/>
      <c r="J13" s="26"/>
      <c r="K13" s="26"/>
      <c r="L13" s="26"/>
      <c r="M13" s="26"/>
      <c r="N13" s="26"/>
      <c r="O13" s="26"/>
      <c r="P13" s="26"/>
      <c r="Q13" s="7"/>
      <c r="R13" s="12"/>
      <c r="S13" s="12"/>
      <c r="T13" s="12"/>
      <c r="U13" s="4"/>
      <c r="V13" s="5"/>
      <c r="W13" s="5"/>
      <c r="X13" s="5"/>
      <c r="Y13" s="5"/>
      <c r="Z13" s="5"/>
      <c r="AA13" s="4"/>
      <c r="AB13" s="12"/>
      <c r="AC13" s="12"/>
      <c r="AD13" s="12"/>
      <c r="AE13" s="12"/>
    </row>
    <row r="14" spans="1:31">
      <c r="A14" s="7"/>
      <c r="B14" s="117" t="s">
        <v>53</v>
      </c>
      <c r="C14" s="117"/>
      <c r="D14" s="26"/>
      <c r="E14" s="26"/>
      <c r="F14" s="26"/>
      <c r="G14" s="26"/>
      <c r="H14" s="26"/>
      <c r="I14" s="26"/>
      <c r="J14" s="26"/>
      <c r="K14" s="26"/>
      <c r="L14" s="26"/>
      <c r="M14" s="26"/>
      <c r="N14" s="26"/>
      <c r="O14" s="26"/>
      <c r="P14" s="26"/>
      <c r="Q14" s="7"/>
      <c r="R14" s="12"/>
      <c r="S14" s="12"/>
      <c r="T14" s="12"/>
      <c r="U14" s="4"/>
      <c r="V14" s="5"/>
      <c r="W14" s="5"/>
      <c r="X14" s="5"/>
      <c r="Y14" s="5"/>
      <c r="Z14" s="5"/>
      <c r="AA14" s="4"/>
      <c r="AB14" s="12"/>
      <c r="AC14" s="12"/>
      <c r="AD14" s="12"/>
      <c r="AE14" s="12"/>
    </row>
    <row r="15" spans="1:31">
      <c r="A15" s="7"/>
      <c r="B15" s="6"/>
      <c r="C15" s="6"/>
      <c r="D15" s="6"/>
      <c r="E15" s="6"/>
      <c r="F15" s="6"/>
      <c r="G15" s="6"/>
      <c r="H15" s="6"/>
      <c r="I15" s="13"/>
      <c r="J15" s="22"/>
      <c r="K15" s="22"/>
      <c r="L15" s="22"/>
      <c r="M15" s="22"/>
      <c r="N15" s="22"/>
      <c r="O15" s="22"/>
      <c r="P15" s="22"/>
      <c r="Q15" s="7"/>
      <c r="R15" s="12"/>
      <c r="S15" s="12"/>
      <c r="T15" s="12"/>
      <c r="U15" s="4"/>
      <c r="V15" s="5"/>
      <c r="W15" s="111"/>
      <c r="X15" s="111"/>
      <c r="Y15" s="5"/>
      <c r="Z15" s="5"/>
      <c r="AA15" s="4"/>
      <c r="AB15" s="12"/>
      <c r="AC15" s="12"/>
      <c r="AD15" s="12"/>
      <c r="AE15" s="12"/>
    </row>
    <row r="16" spans="1:31" ht="15" customHeight="1">
      <c r="A16" s="7"/>
      <c r="B16" s="109" t="s">
        <v>47</v>
      </c>
      <c r="C16" s="109"/>
      <c r="D16" s="110">
        <f>MAX(D11:P11)-D11</f>
        <v>0</v>
      </c>
      <c r="E16" s="110"/>
      <c r="F16" s="112"/>
      <c r="G16" s="113"/>
      <c r="H16" s="113"/>
      <c r="I16" s="28"/>
      <c r="J16" s="28"/>
      <c r="K16" s="28"/>
      <c r="L16" s="29"/>
      <c r="M16" s="25"/>
      <c r="N16" s="25"/>
      <c r="O16" s="114"/>
      <c r="P16" s="114"/>
      <c r="Q16" s="14"/>
      <c r="R16" s="12"/>
      <c r="S16" s="12"/>
      <c r="T16" s="12"/>
      <c r="U16" s="4"/>
      <c r="V16" s="5"/>
      <c r="W16" s="5"/>
      <c r="X16" s="5"/>
      <c r="Y16" s="5"/>
      <c r="Z16" s="5"/>
      <c r="AA16" s="4"/>
      <c r="AB16" s="12"/>
      <c r="AC16" s="12"/>
      <c r="AD16" s="12"/>
      <c r="AE16" s="12"/>
    </row>
    <row r="17" spans="1:31">
      <c r="A17" s="7"/>
      <c r="B17" s="105" t="s">
        <v>51</v>
      </c>
      <c r="C17" s="105"/>
      <c r="D17" s="115">
        <f>D16/D4</f>
        <v>0</v>
      </c>
      <c r="E17" s="115"/>
      <c r="F17" s="29"/>
      <c r="G17" s="29"/>
      <c r="H17" s="29"/>
      <c r="I17" s="29"/>
      <c r="J17" s="29"/>
      <c r="K17" s="29"/>
      <c r="L17" s="29"/>
      <c r="M17" s="30"/>
      <c r="N17" s="30"/>
      <c r="O17" s="116"/>
      <c r="P17" s="116"/>
      <c r="Q17" s="14"/>
      <c r="R17" s="12"/>
      <c r="S17" s="12"/>
      <c r="T17" s="12"/>
      <c r="U17" s="4"/>
      <c r="V17" s="5"/>
      <c r="W17" s="5"/>
      <c r="X17" s="5"/>
      <c r="Y17" s="5"/>
      <c r="Z17" s="5"/>
      <c r="AA17" s="4"/>
      <c r="AB17" s="12"/>
      <c r="AC17" s="12"/>
      <c r="AD17" s="12"/>
      <c r="AE17" s="12"/>
    </row>
    <row r="18" spans="1:31">
      <c r="A18" s="7"/>
      <c r="B18" s="109" t="s">
        <v>48</v>
      </c>
      <c r="C18" s="109"/>
      <c r="D18" s="110">
        <f>MAX(D12:P12)-D12</f>
        <v>0</v>
      </c>
      <c r="E18" s="110"/>
      <c r="F18" s="29"/>
      <c r="G18" s="29"/>
      <c r="H18" s="29"/>
      <c r="I18" s="29"/>
      <c r="J18" s="29"/>
      <c r="K18" s="31" t="s">
        <v>20</v>
      </c>
      <c r="L18" s="27"/>
      <c r="M18" s="31" t="s">
        <v>17</v>
      </c>
      <c r="N18" s="31" t="s">
        <v>18</v>
      </c>
      <c r="O18" s="31" t="s">
        <v>19</v>
      </c>
      <c r="P18" s="31"/>
      <c r="Q18" s="14"/>
      <c r="R18" s="12"/>
      <c r="S18" s="12"/>
      <c r="T18" s="12"/>
      <c r="U18" s="4"/>
      <c r="V18" s="5"/>
      <c r="W18" s="5"/>
      <c r="X18" s="5"/>
      <c r="Y18" s="5"/>
      <c r="Z18" s="5"/>
      <c r="AA18" s="4"/>
      <c r="AB18" s="12"/>
      <c r="AC18" s="12"/>
      <c r="AD18" s="12"/>
      <c r="AE18" s="12"/>
    </row>
    <row r="19" spans="1:31">
      <c r="A19" s="7"/>
      <c r="B19" s="109" t="s">
        <v>49</v>
      </c>
      <c r="C19" s="109"/>
      <c r="D19" s="94">
        <f>MAX(D13:P13)-D13</f>
        <v>0</v>
      </c>
      <c r="E19" s="95"/>
      <c r="F19" s="29"/>
      <c r="G19" s="29"/>
      <c r="H19" s="29"/>
      <c r="I19" s="32" t="s">
        <v>37</v>
      </c>
      <c r="J19" s="32"/>
      <c r="K19" s="33">
        <f>IF((D4&gt;10)*(O34&gt;6),0.9,1)</f>
        <v>1</v>
      </c>
      <c r="L19" s="25"/>
      <c r="M19" s="34">
        <v>0.43009999999999998</v>
      </c>
      <c r="N19" s="34">
        <v>0.25009999999999999</v>
      </c>
      <c r="O19" s="86" t="s">
        <v>23</v>
      </c>
      <c r="P19" s="86"/>
      <c r="Q19" s="24"/>
      <c r="R19" s="12"/>
      <c r="S19" s="12"/>
      <c r="T19" s="12"/>
      <c r="U19" s="4"/>
      <c r="V19" s="4"/>
      <c r="W19" s="4"/>
      <c r="X19" s="4"/>
      <c r="Y19" s="4"/>
      <c r="Z19" s="4"/>
      <c r="AA19" s="4"/>
      <c r="AB19" s="12"/>
      <c r="AC19" s="12"/>
      <c r="AD19" s="12"/>
      <c r="AE19" s="12"/>
    </row>
    <row r="20" spans="1:31">
      <c r="A20" s="7"/>
      <c r="B20" s="109" t="s">
        <v>7</v>
      </c>
      <c r="C20" s="109"/>
      <c r="D20" s="110">
        <f>D16-D19</f>
        <v>0</v>
      </c>
      <c r="E20" s="110"/>
      <c r="F20" s="29"/>
      <c r="G20" s="29"/>
      <c r="H20" s="29"/>
      <c r="I20" s="32" t="s">
        <v>38</v>
      </c>
      <c r="J20" s="32"/>
      <c r="K20" s="35">
        <f>D4*K19</f>
        <v>6</v>
      </c>
      <c r="L20" s="25"/>
      <c r="M20" s="34">
        <v>0.39140000000000003</v>
      </c>
      <c r="N20" s="34">
        <v>0.2276</v>
      </c>
      <c r="O20" s="86" t="s">
        <v>24</v>
      </c>
      <c r="P20" s="86"/>
      <c r="Q20" s="24"/>
      <c r="R20" s="12"/>
      <c r="S20" s="12"/>
      <c r="T20" s="12"/>
      <c r="U20" s="4"/>
      <c r="V20" s="4"/>
      <c r="W20" s="4"/>
      <c r="X20" s="4"/>
      <c r="Y20" s="4"/>
      <c r="Z20" s="4"/>
      <c r="AA20" s="4"/>
      <c r="AB20" s="12"/>
      <c r="AC20" s="12"/>
      <c r="AD20" s="12"/>
      <c r="AE20" s="12"/>
    </row>
    <row r="21" spans="1:31">
      <c r="A21" s="7"/>
      <c r="B21" s="109" t="s">
        <v>8</v>
      </c>
      <c r="C21" s="109"/>
      <c r="D21" s="110">
        <f>D18+D20</f>
        <v>0</v>
      </c>
      <c r="E21" s="110"/>
      <c r="F21" s="29"/>
      <c r="G21" s="29"/>
      <c r="H21" s="29"/>
      <c r="I21" s="32" t="s">
        <v>39</v>
      </c>
      <c r="J21" s="32"/>
      <c r="K21" s="36">
        <f>(K20-D16/1000)*-1</f>
        <v>-6</v>
      </c>
      <c r="L21" s="25"/>
      <c r="M21" s="34">
        <v>0.34050000000000002</v>
      </c>
      <c r="N21" s="34">
        <v>0.1767</v>
      </c>
      <c r="O21" s="86" t="s">
        <v>25</v>
      </c>
      <c r="P21" s="86"/>
      <c r="Q21" s="24"/>
      <c r="R21" s="12"/>
      <c r="S21" s="12"/>
      <c r="T21" s="12"/>
      <c r="U21" s="4"/>
      <c r="V21" s="4"/>
      <c r="W21" s="4"/>
      <c r="X21" s="4"/>
      <c r="Y21" s="4"/>
      <c r="Z21" s="4"/>
      <c r="AA21" s="4"/>
      <c r="AB21" s="12"/>
      <c r="AC21" s="12"/>
      <c r="AD21" s="12"/>
      <c r="AE21" s="12"/>
    </row>
    <row r="22" spans="1:31">
      <c r="A22" s="7"/>
      <c r="B22" s="105" t="s">
        <v>7</v>
      </c>
      <c r="C22" s="105"/>
      <c r="D22" s="106">
        <f>(D20+0.0001)/(D16+0.0001)</f>
        <v>1</v>
      </c>
      <c r="E22" s="106"/>
      <c r="F22" s="29"/>
      <c r="G22" s="29"/>
      <c r="H22" s="29"/>
      <c r="I22" s="32" t="s">
        <v>40</v>
      </c>
      <c r="J22" s="32"/>
      <c r="K22" s="36">
        <f>IF(K23,0,K21)</f>
        <v>-6</v>
      </c>
      <c r="L22" s="25"/>
      <c r="M22" s="34">
        <v>0.33029999999999998</v>
      </c>
      <c r="N22" s="34">
        <v>0.16650000000000001</v>
      </c>
      <c r="O22" s="86" t="s">
        <v>26</v>
      </c>
      <c r="P22" s="86"/>
      <c r="Q22" s="24"/>
      <c r="R22" s="12"/>
      <c r="S22" s="12"/>
      <c r="T22" s="12"/>
      <c r="U22" s="12"/>
      <c r="V22" s="12"/>
      <c r="W22" s="12"/>
      <c r="X22" s="12"/>
      <c r="Y22" s="12"/>
      <c r="Z22" s="12"/>
      <c r="AA22" s="12"/>
      <c r="AB22" s="12"/>
      <c r="AC22" s="12"/>
      <c r="AD22" s="12"/>
      <c r="AE22" s="12"/>
    </row>
    <row r="23" spans="1:31">
      <c r="A23" s="7"/>
      <c r="B23" s="105" t="s">
        <v>149</v>
      </c>
      <c r="C23" s="105"/>
      <c r="D23" s="106">
        <f>(D20+0.0001)/(D21+0.0001)</f>
        <v>1</v>
      </c>
      <c r="E23" s="106"/>
      <c r="F23" s="29"/>
      <c r="G23" s="29"/>
      <c r="H23" s="29"/>
      <c r="I23" s="32" t="s">
        <v>42</v>
      </c>
      <c r="J23" s="32"/>
      <c r="K23" s="29">
        <f>IF(K21&lt;0,0,IF(D16&gt;=D4*1000,0,K21*1000))</f>
        <v>0</v>
      </c>
      <c r="L23" s="25"/>
      <c r="M23" s="34">
        <v>0.28739999999999999</v>
      </c>
      <c r="N23" s="34">
        <v>0.1236</v>
      </c>
      <c r="O23" s="86" t="s">
        <v>50</v>
      </c>
      <c r="P23" s="86"/>
      <c r="Q23" s="24"/>
      <c r="R23" s="12"/>
      <c r="S23" s="12"/>
      <c r="T23" s="12"/>
      <c r="U23" s="12"/>
      <c r="V23" s="12"/>
      <c r="W23" s="12"/>
      <c r="X23" s="12"/>
      <c r="Y23" s="12"/>
      <c r="Z23" s="12"/>
      <c r="AA23" s="12"/>
      <c r="AB23" s="12"/>
      <c r="AC23" s="12"/>
      <c r="AD23" s="12"/>
      <c r="AE23" s="12"/>
    </row>
    <row r="24" spans="1:31">
      <c r="A24" s="7"/>
      <c r="B24" s="105" t="str">
        <f>IF(O34&lt;7,F35,"")</f>
        <v/>
      </c>
      <c r="C24" s="105"/>
      <c r="D24" s="107">
        <f>D20*I7</f>
        <v>0</v>
      </c>
      <c r="E24" s="107"/>
      <c r="F24" s="29"/>
      <c r="G24" s="29"/>
      <c r="H24" s="29"/>
      <c r="I24" s="29"/>
      <c r="J24" s="32"/>
      <c r="K24" s="32" t="s">
        <v>43</v>
      </c>
      <c r="L24" s="25"/>
      <c r="M24" s="34">
        <v>0.24429999999999999</v>
      </c>
      <c r="N24" s="34">
        <v>8.0500000000000002E-2</v>
      </c>
      <c r="O24" s="108" t="s">
        <v>27</v>
      </c>
      <c r="P24" s="108"/>
      <c r="Q24" s="24"/>
      <c r="R24" s="12"/>
      <c r="S24" s="12"/>
      <c r="T24" s="12"/>
      <c r="U24" s="12"/>
      <c r="V24" s="12"/>
      <c r="W24" s="12"/>
      <c r="X24" s="12"/>
      <c r="Y24" s="12"/>
      <c r="Z24" s="12"/>
      <c r="AA24" s="12"/>
      <c r="AB24" s="12"/>
      <c r="AC24" s="12"/>
      <c r="AD24" s="12"/>
      <c r="AE24" s="12"/>
    </row>
    <row r="25" spans="1:31">
      <c r="A25" s="7"/>
      <c r="B25" s="99" t="str">
        <f>IF(O34&lt;7,F32,IF((O34&gt;=7)*(D4&lt;=10),F33,F34))</f>
        <v>Einspeisevergütung bis 10kW</v>
      </c>
      <c r="C25" s="100"/>
      <c r="D25" s="101">
        <f>(D16-D20)*I6</f>
        <v>0</v>
      </c>
      <c r="E25" s="102"/>
      <c r="F25" s="29"/>
      <c r="G25" s="29"/>
      <c r="H25" s="29"/>
      <c r="I25" s="37"/>
      <c r="J25" s="34">
        <v>0.185</v>
      </c>
      <c r="K25" s="34">
        <f>(10*L25+((D4-10))*J25)/D4</f>
        <v>0.20166666666666669</v>
      </c>
      <c r="L25" s="34">
        <v>0.19500000000000001</v>
      </c>
      <c r="M25" s="34">
        <f>IF(D4&lt;=10,L25,K25)</f>
        <v>0.19500000000000001</v>
      </c>
      <c r="N25" s="38"/>
      <c r="O25" s="86" t="s">
        <v>28</v>
      </c>
      <c r="P25" s="86"/>
      <c r="Q25" s="24"/>
      <c r="R25" s="12"/>
      <c r="S25" s="23"/>
      <c r="T25" s="23"/>
      <c r="U25" s="23"/>
      <c r="V25" s="12"/>
      <c r="W25" s="12"/>
      <c r="X25" s="12"/>
      <c r="Y25" s="12"/>
      <c r="Z25" s="12"/>
      <c r="AA25" s="12"/>
      <c r="AB25" s="12"/>
      <c r="AC25" s="12"/>
      <c r="AD25" s="12"/>
      <c r="AE25" s="12"/>
    </row>
    <row r="26" spans="1:31" ht="15" customHeight="1">
      <c r="A26" s="7"/>
      <c r="B26" s="103" t="s">
        <v>4</v>
      </c>
      <c r="C26" s="104"/>
      <c r="D26" s="101">
        <f>D20*I4</f>
        <v>0</v>
      </c>
      <c r="E26" s="102"/>
      <c r="F26" s="29"/>
      <c r="G26" s="29"/>
      <c r="H26" s="29"/>
      <c r="I26" s="37"/>
      <c r="J26" s="34">
        <v>0.1832</v>
      </c>
      <c r="K26" s="34">
        <f>(10*L26+((D4-10))*J26)/D4</f>
        <v>0.19969999999999999</v>
      </c>
      <c r="L26" s="34">
        <v>0.19309999999999999</v>
      </c>
      <c r="M26" s="34">
        <f>IF(D4&lt;=10,L26,K26)</f>
        <v>0.19309999999999999</v>
      </c>
      <c r="N26" s="38"/>
      <c r="O26" s="86" t="s">
        <v>29</v>
      </c>
      <c r="P26" s="86"/>
      <c r="Q26" s="24"/>
      <c r="R26" s="12"/>
      <c r="S26" s="23"/>
      <c r="T26" s="12"/>
      <c r="U26" s="12"/>
      <c r="V26" s="12"/>
      <c r="W26" s="12"/>
      <c r="X26" s="12"/>
      <c r="Y26" s="12"/>
      <c r="Z26" s="12"/>
      <c r="AA26" s="12"/>
      <c r="AB26" s="12"/>
      <c r="AC26" s="12"/>
      <c r="AD26" s="12"/>
      <c r="AE26" s="12"/>
    </row>
    <row r="27" spans="1:31">
      <c r="A27" s="7"/>
      <c r="B27" s="92" t="s">
        <v>53</v>
      </c>
      <c r="C27" s="93"/>
      <c r="D27" s="94">
        <f>MAX(D14:P14)-D14</f>
        <v>0</v>
      </c>
      <c r="E27" s="95"/>
      <c r="F27" s="29"/>
      <c r="G27" s="29"/>
      <c r="H27" s="29"/>
      <c r="I27" s="70"/>
      <c r="J27" s="34">
        <v>0.18129999999999999</v>
      </c>
      <c r="K27" s="34">
        <f>(10*L27+((D4-10))*J27)/D4</f>
        <v>0.19763333333333333</v>
      </c>
      <c r="L27" s="34">
        <v>0.19109999999999999</v>
      </c>
      <c r="M27" s="34">
        <f>IF(D4&lt;=10,L27,K27)</f>
        <v>0.19109999999999999</v>
      </c>
      <c r="N27" s="38"/>
      <c r="O27" s="86" t="s">
        <v>30</v>
      </c>
      <c r="P27" s="86"/>
      <c r="Q27" s="24"/>
      <c r="R27" s="12"/>
      <c r="S27" s="23"/>
      <c r="T27" s="12"/>
      <c r="U27" s="12"/>
      <c r="V27" s="12"/>
      <c r="W27" s="12"/>
      <c r="X27" s="12"/>
      <c r="Y27" s="12"/>
      <c r="Z27" s="12"/>
      <c r="AA27" s="12"/>
      <c r="AB27" s="12"/>
      <c r="AC27" s="12"/>
      <c r="AD27" s="12"/>
      <c r="AE27" s="12"/>
    </row>
    <row r="28" spans="1:31">
      <c r="A28" s="7"/>
      <c r="B28" s="7"/>
      <c r="C28" s="7"/>
      <c r="D28" s="7"/>
      <c r="E28" s="7"/>
      <c r="F28" s="70"/>
      <c r="G28" s="70"/>
      <c r="H28" s="70"/>
      <c r="I28" s="70"/>
      <c r="J28" s="34">
        <v>0.17949999999999999</v>
      </c>
      <c r="K28" s="34">
        <f>(10*L28+((D4-10))*J28)/D4</f>
        <v>0.19566666666666668</v>
      </c>
      <c r="L28" s="34">
        <v>0.18920000000000001</v>
      </c>
      <c r="M28" s="34">
        <f>IF(D4&lt;=10,L28,K28)</f>
        <v>0.18920000000000001</v>
      </c>
      <c r="N28" s="38"/>
      <c r="O28" s="86" t="s">
        <v>31</v>
      </c>
      <c r="P28" s="86"/>
      <c r="Q28" s="24"/>
      <c r="R28" s="12"/>
      <c r="S28" s="23"/>
      <c r="T28" s="12"/>
      <c r="U28" s="12"/>
      <c r="V28" s="12"/>
      <c r="W28" s="12"/>
      <c r="X28" s="12"/>
      <c r="Y28" s="12"/>
      <c r="Z28" s="12"/>
      <c r="AA28" s="12"/>
      <c r="AB28" s="12"/>
      <c r="AC28" s="12"/>
      <c r="AD28" s="12"/>
      <c r="AE28" s="12"/>
    </row>
    <row r="29" spans="1:31">
      <c r="A29" s="7"/>
      <c r="B29" s="7"/>
      <c r="C29" s="7"/>
      <c r="D29" s="7"/>
      <c r="E29" s="7"/>
      <c r="F29" s="70"/>
      <c r="G29" s="70"/>
      <c r="H29" s="70"/>
      <c r="I29" s="70"/>
      <c r="J29" s="34">
        <v>0.1777</v>
      </c>
      <c r="K29" s="34">
        <f>(10*L29+((D4-10))*J29)/D4</f>
        <v>0.19369999999999998</v>
      </c>
      <c r="L29" s="34">
        <v>0.18729999999999999</v>
      </c>
      <c r="M29" s="34">
        <f>IF(D4&lt;=10,L29,K29)</f>
        <v>0.18729999999999999</v>
      </c>
      <c r="N29" s="38"/>
      <c r="O29" s="86" t="s">
        <v>32</v>
      </c>
      <c r="P29" s="86"/>
      <c r="Q29" s="24"/>
      <c r="R29" s="12"/>
      <c r="S29" s="23"/>
      <c r="T29" s="12"/>
      <c r="U29" s="12"/>
      <c r="V29" s="12"/>
      <c r="W29" s="12"/>
      <c r="X29" s="12"/>
      <c r="Y29" s="12"/>
      <c r="Z29" s="12"/>
      <c r="AA29" s="12"/>
      <c r="AB29" s="12"/>
      <c r="AC29" s="12"/>
      <c r="AD29" s="12"/>
      <c r="AE29" s="12"/>
    </row>
    <row r="30" spans="1:31">
      <c r="A30" s="7"/>
      <c r="B30" s="96"/>
      <c r="C30" s="97"/>
      <c r="D30" s="97"/>
      <c r="E30" s="98"/>
      <c r="F30" s="37"/>
      <c r="G30" s="37"/>
      <c r="H30" s="37"/>
      <c r="I30" s="37"/>
      <c r="J30" s="34">
        <v>0.1759</v>
      </c>
      <c r="K30" s="34">
        <f>(10*L30+((D4-10))*J30)/D4</f>
        <v>0.19173333333333334</v>
      </c>
      <c r="L30" s="34">
        <v>0.18540000000000001</v>
      </c>
      <c r="M30" s="34">
        <f>IF(D4&lt;=10,L30,K30)</f>
        <v>0.18540000000000001</v>
      </c>
      <c r="N30" s="38"/>
      <c r="O30" s="86" t="s">
        <v>33</v>
      </c>
      <c r="P30" s="86"/>
      <c r="Q30" s="24"/>
      <c r="R30" s="12"/>
      <c r="S30" s="23"/>
      <c r="T30" s="12"/>
      <c r="U30" s="12"/>
      <c r="V30" s="12"/>
      <c r="W30" s="12"/>
      <c r="X30" s="12"/>
      <c r="Y30" s="12"/>
      <c r="Z30" s="12"/>
      <c r="AA30" s="12"/>
      <c r="AB30" s="12"/>
      <c r="AC30" s="12"/>
      <c r="AD30" s="12"/>
      <c r="AE30" s="12"/>
    </row>
    <row r="31" spans="1:31">
      <c r="A31" s="7"/>
      <c r="B31" s="81"/>
      <c r="C31" s="82"/>
      <c r="D31" s="82"/>
      <c r="E31" s="83"/>
      <c r="F31" s="37"/>
      <c r="G31" s="37"/>
      <c r="H31" s="37"/>
      <c r="I31" s="37"/>
      <c r="J31" s="34">
        <v>0.17419999999999999</v>
      </c>
      <c r="K31" s="34">
        <f>(10*L31+((D4-10))*J31)/D4</f>
        <v>0.18986666666666671</v>
      </c>
      <c r="L31" s="34">
        <v>0.18360000000000001</v>
      </c>
      <c r="M31" s="34">
        <f>IF(D4&lt;=10,L31,K31)</f>
        <v>0.18360000000000001</v>
      </c>
      <c r="N31" s="38"/>
      <c r="O31" s="86" t="s">
        <v>34</v>
      </c>
      <c r="P31" s="86"/>
      <c r="Q31" s="24"/>
      <c r="R31" s="12"/>
      <c r="S31" s="23"/>
      <c r="T31" s="12"/>
      <c r="U31" s="12"/>
      <c r="V31" s="12"/>
      <c r="W31" s="12"/>
      <c r="X31" s="12"/>
      <c r="Y31" s="12"/>
      <c r="Z31" s="12"/>
      <c r="AA31" s="12"/>
      <c r="AB31" s="12"/>
      <c r="AC31" s="12"/>
      <c r="AD31" s="12"/>
      <c r="AE31" s="12"/>
    </row>
    <row r="32" spans="1:31">
      <c r="A32" s="7"/>
      <c r="B32" s="81"/>
      <c r="C32" s="82"/>
      <c r="D32" s="82"/>
      <c r="E32" s="83"/>
      <c r="F32" s="84" t="s">
        <v>12</v>
      </c>
      <c r="G32" s="85"/>
      <c r="H32" s="85"/>
      <c r="I32" s="37"/>
      <c r="J32" s="34">
        <v>0.1724</v>
      </c>
      <c r="K32" s="34">
        <f>(10*L32+((D4-10))*J32)/D4</f>
        <v>0.18806666666666663</v>
      </c>
      <c r="L32" s="34">
        <v>0.18179999999999999</v>
      </c>
      <c r="M32" s="34">
        <f>IF(D4&lt;=10,L32,K32)</f>
        <v>0.18179999999999999</v>
      </c>
      <c r="N32" s="38"/>
      <c r="O32" s="86" t="s">
        <v>35</v>
      </c>
      <c r="P32" s="86"/>
      <c r="Q32" s="24"/>
      <c r="R32" s="12"/>
      <c r="S32" s="23"/>
      <c r="T32" s="12"/>
      <c r="U32" s="12"/>
      <c r="V32" s="12"/>
      <c r="W32" s="12"/>
      <c r="X32" s="12"/>
      <c r="Y32" s="12"/>
      <c r="Z32" s="12"/>
      <c r="AA32" s="12"/>
      <c r="AB32" s="12"/>
      <c r="AC32" s="12"/>
      <c r="AD32" s="12"/>
      <c r="AE32" s="12"/>
    </row>
    <row r="33" spans="1:31">
      <c r="A33" s="7"/>
      <c r="B33" s="81"/>
      <c r="C33" s="82"/>
      <c r="D33" s="82"/>
      <c r="E33" s="83"/>
      <c r="F33" s="84" t="s">
        <v>46</v>
      </c>
      <c r="G33" s="85"/>
      <c r="H33" s="85"/>
      <c r="I33" s="37"/>
      <c r="J33" s="34">
        <v>0.17069999999999999</v>
      </c>
      <c r="K33" s="34">
        <f>(10*L33+((D4-10))*J33)/D4</f>
        <v>0.18603333333333336</v>
      </c>
      <c r="L33" s="34">
        <v>0.1799</v>
      </c>
      <c r="M33" s="34">
        <f>IF(D4&lt;=10,L33,K33)</f>
        <v>0.1799</v>
      </c>
      <c r="N33" s="38"/>
      <c r="O33" s="86" t="s">
        <v>36</v>
      </c>
      <c r="P33" s="86"/>
      <c r="Q33" s="24"/>
      <c r="R33" s="12"/>
      <c r="S33" s="23"/>
      <c r="T33" s="12"/>
      <c r="U33" s="12"/>
      <c r="V33" s="12"/>
      <c r="W33" s="12"/>
      <c r="X33" s="12"/>
      <c r="Y33" s="12"/>
      <c r="Z33" s="12"/>
      <c r="AA33" s="12"/>
      <c r="AB33" s="12"/>
      <c r="AC33" s="12"/>
      <c r="AD33" s="12"/>
      <c r="AE33" s="12"/>
    </row>
    <row r="34" spans="1:31">
      <c r="A34" s="7"/>
      <c r="B34" s="81"/>
      <c r="C34" s="82"/>
      <c r="D34" s="82"/>
      <c r="E34" s="83"/>
      <c r="F34" s="84" t="s">
        <v>57</v>
      </c>
      <c r="G34" s="85"/>
      <c r="H34" s="85"/>
      <c r="I34" s="37"/>
      <c r="J34" s="32"/>
      <c r="K34" s="32"/>
      <c r="L34" s="37"/>
      <c r="M34" s="86" t="s">
        <v>41</v>
      </c>
      <c r="N34" s="86"/>
      <c r="O34" s="88">
        <v>14</v>
      </c>
      <c r="P34" s="88"/>
      <c r="Q34" s="24"/>
      <c r="R34" s="12"/>
      <c r="S34" s="12"/>
      <c r="T34" s="12"/>
      <c r="U34" s="12"/>
      <c r="V34" s="12"/>
      <c r="W34" s="12"/>
      <c r="X34" s="12"/>
      <c r="Y34" s="12"/>
      <c r="Z34" s="12"/>
      <c r="AA34" s="12"/>
      <c r="AB34" s="12"/>
      <c r="AC34" s="12"/>
      <c r="AD34" s="12"/>
      <c r="AE34" s="12"/>
    </row>
    <row r="35" spans="1:31">
      <c r="A35" s="7"/>
      <c r="B35" s="81"/>
      <c r="C35" s="82"/>
      <c r="D35" s="82"/>
      <c r="E35" s="83"/>
      <c r="F35" s="84" t="s">
        <v>44</v>
      </c>
      <c r="G35" s="85"/>
      <c r="H35" s="85"/>
      <c r="I35" s="37"/>
      <c r="J35" s="89" t="s">
        <v>45</v>
      </c>
      <c r="K35" s="89"/>
      <c r="L35" s="37"/>
      <c r="M35" s="90">
        <f>(D16-D20)*I6-O35</f>
        <v>0</v>
      </c>
      <c r="N35" s="90"/>
      <c r="O35" s="91">
        <f>I6*K23</f>
        <v>0</v>
      </c>
      <c r="P35" s="91"/>
      <c r="Q35" s="14"/>
      <c r="R35" s="12"/>
      <c r="S35" s="12"/>
      <c r="T35" s="12"/>
      <c r="U35" s="12"/>
      <c r="V35" s="12"/>
      <c r="W35" s="12"/>
      <c r="X35" s="12"/>
      <c r="Y35" s="12"/>
      <c r="Z35" s="12"/>
      <c r="AA35" s="12"/>
      <c r="AB35" s="12"/>
      <c r="AC35" s="12"/>
      <c r="AD35" s="12"/>
      <c r="AE35" s="12"/>
    </row>
    <row r="36" spans="1:31">
      <c r="A36" s="7"/>
      <c r="B36" s="77"/>
      <c r="C36" s="78"/>
      <c r="D36" s="78"/>
      <c r="E36" s="79"/>
      <c r="F36" s="7"/>
      <c r="G36" s="7"/>
      <c r="H36" s="7"/>
      <c r="I36" s="37"/>
      <c r="J36" s="7"/>
      <c r="K36" s="7"/>
      <c r="L36" s="37"/>
      <c r="M36" s="7"/>
      <c r="N36" s="7"/>
      <c r="O36" s="7"/>
      <c r="P36" s="7"/>
      <c r="Q36" s="14"/>
      <c r="R36" s="12"/>
      <c r="S36" s="12"/>
      <c r="T36" s="12"/>
      <c r="U36" s="12"/>
      <c r="V36" s="12"/>
      <c r="W36" s="12"/>
      <c r="X36" s="12"/>
      <c r="Y36" s="12"/>
      <c r="Z36" s="12"/>
      <c r="AA36" s="12"/>
      <c r="AB36" s="12"/>
      <c r="AC36" s="12"/>
      <c r="AD36" s="12"/>
      <c r="AE36" s="12"/>
    </row>
    <row r="37" spans="1:31">
      <c r="A37" s="7"/>
      <c r="B37" s="16"/>
      <c r="C37" s="16"/>
      <c r="D37" s="16"/>
      <c r="E37" s="11"/>
      <c r="F37" s="80" t="s">
        <v>150</v>
      </c>
      <c r="G37" s="80"/>
      <c r="H37" s="80"/>
      <c r="I37" s="87" t="s">
        <v>151</v>
      </c>
      <c r="J37" s="87"/>
      <c r="K37" s="87"/>
      <c r="L37" s="16"/>
      <c r="M37" s="25"/>
      <c r="N37" s="25"/>
      <c r="O37" s="25"/>
      <c r="P37" s="25"/>
      <c r="Q37" s="7"/>
      <c r="R37" s="12"/>
      <c r="S37" s="12"/>
      <c r="T37" s="12"/>
      <c r="U37" s="12"/>
      <c r="V37" s="12"/>
      <c r="W37" s="12"/>
      <c r="X37" s="12"/>
      <c r="Y37" s="12"/>
      <c r="Z37" s="12"/>
      <c r="AA37" s="12"/>
      <c r="AB37" s="12"/>
      <c r="AC37" s="12"/>
      <c r="AD37" s="12"/>
      <c r="AE37" s="12"/>
    </row>
    <row r="38" spans="1:31">
      <c r="A38" s="40"/>
      <c r="B38" s="40"/>
      <c r="C38" s="40"/>
      <c r="D38" s="40"/>
      <c r="E38" s="48"/>
      <c r="F38" s="48"/>
      <c r="G38" s="48"/>
      <c r="H38" s="48"/>
      <c r="I38" s="48"/>
      <c r="J38" s="48"/>
      <c r="K38" s="48"/>
      <c r="L38" s="48"/>
      <c r="M38" s="48"/>
      <c r="N38" s="40"/>
      <c r="O38" s="40"/>
      <c r="P38" s="40"/>
      <c r="Q38" s="40"/>
      <c r="R38" s="12"/>
      <c r="S38" s="12"/>
      <c r="T38" s="12"/>
      <c r="U38" s="12"/>
      <c r="V38" s="12"/>
      <c r="W38" s="12"/>
      <c r="X38" s="12"/>
      <c r="Y38" s="12"/>
      <c r="Z38" s="12"/>
      <c r="AA38" s="12"/>
      <c r="AB38" s="12"/>
      <c r="AC38" s="12"/>
      <c r="AD38" s="12"/>
      <c r="AE38" s="12"/>
    </row>
    <row r="39" spans="1:31">
      <c r="A39" s="40"/>
      <c r="B39" s="40"/>
      <c r="C39" s="40"/>
      <c r="D39" s="40"/>
      <c r="E39" s="48"/>
      <c r="F39" s="48"/>
      <c r="G39" s="48"/>
      <c r="H39" s="48"/>
      <c r="I39" s="48"/>
      <c r="J39" s="48"/>
      <c r="K39" s="48"/>
      <c r="L39" s="48"/>
      <c r="M39" s="48"/>
      <c r="N39" s="40"/>
      <c r="O39" s="40"/>
      <c r="P39" s="40"/>
      <c r="Q39" s="40"/>
      <c r="R39" s="12"/>
      <c r="S39" s="12"/>
      <c r="T39" s="12"/>
      <c r="U39" s="12"/>
      <c r="V39" s="12"/>
      <c r="W39" s="12"/>
      <c r="X39" s="12"/>
      <c r="Y39" s="12"/>
      <c r="Z39" s="12"/>
      <c r="AA39" s="12"/>
      <c r="AB39" s="12"/>
      <c r="AC39" s="12"/>
      <c r="AD39" s="12"/>
      <c r="AE39" s="12"/>
    </row>
    <row r="40" spans="1:31">
      <c r="A40" s="40"/>
      <c r="B40" s="40"/>
      <c r="C40" s="40"/>
      <c r="D40" s="40"/>
      <c r="E40" s="48"/>
      <c r="F40" s="48"/>
      <c r="G40" s="48"/>
      <c r="H40" s="48"/>
      <c r="I40" s="48"/>
      <c r="J40" s="48"/>
      <c r="K40" s="48"/>
      <c r="L40" s="48"/>
      <c r="M40" s="48"/>
      <c r="N40" s="40"/>
      <c r="O40" s="41"/>
      <c r="P40" s="40"/>
      <c r="Q40" s="40"/>
      <c r="R40" s="12"/>
      <c r="S40" s="12"/>
      <c r="T40" s="12"/>
      <c r="U40" s="12"/>
      <c r="V40" s="12"/>
      <c r="W40" s="12"/>
      <c r="X40" s="12"/>
      <c r="Y40" s="12"/>
      <c r="Z40" s="12"/>
      <c r="AA40" s="12"/>
      <c r="AB40" s="12"/>
      <c r="AC40" s="12"/>
      <c r="AD40" s="12"/>
      <c r="AE40" s="12"/>
    </row>
    <row r="41" spans="1:31">
      <c r="A41" s="40"/>
      <c r="B41" s="40"/>
      <c r="C41" s="40"/>
      <c r="D41" s="40"/>
      <c r="E41" s="48"/>
      <c r="F41" s="48"/>
      <c r="G41" s="48"/>
      <c r="H41" s="48"/>
      <c r="I41" s="48"/>
      <c r="J41" s="48"/>
      <c r="K41" s="48"/>
      <c r="L41" s="48"/>
      <c r="M41" s="48"/>
      <c r="N41" s="40"/>
      <c r="O41" s="40"/>
      <c r="P41" s="40"/>
      <c r="Q41" s="40"/>
      <c r="R41" s="12"/>
      <c r="S41" s="12"/>
      <c r="T41" s="12"/>
      <c r="U41" s="12"/>
      <c r="V41" s="12"/>
      <c r="W41" s="12"/>
      <c r="X41" s="12"/>
      <c r="Y41" s="12"/>
      <c r="Z41" s="12"/>
      <c r="AA41" s="12"/>
      <c r="AB41" s="12"/>
      <c r="AC41" s="12"/>
      <c r="AD41" s="12"/>
      <c r="AE41" s="12"/>
    </row>
    <row r="42" spans="1:31">
      <c r="A42" s="40"/>
      <c r="B42" s="40"/>
      <c r="C42" s="42"/>
      <c r="D42" s="42"/>
      <c r="E42" s="47"/>
      <c r="F42" s="47"/>
      <c r="G42" s="47"/>
      <c r="H42" s="47"/>
      <c r="I42" s="47"/>
      <c r="J42" s="47"/>
      <c r="K42" s="47"/>
      <c r="L42" s="47"/>
      <c r="M42" s="48"/>
      <c r="N42" s="40"/>
      <c r="O42" s="40"/>
      <c r="P42" s="40"/>
      <c r="Q42" s="40"/>
      <c r="R42" s="12"/>
      <c r="S42" s="12"/>
      <c r="T42" s="12"/>
      <c r="U42" s="12"/>
      <c r="V42" s="12"/>
      <c r="W42" s="12"/>
      <c r="X42" s="12"/>
      <c r="Y42" s="12"/>
      <c r="Z42" s="12"/>
      <c r="AA42" s="12"/>
      <c r="AB42" s="12"/>
      <c r="AC42" s="12"/>
      <c r="AD42" s="12"/>
      <c r="AE42" s="12"/>
    </row>
    <row r="43" spans="1:31">
      <c r="A43" s="40"/>
      <c r="B43" s="40"/>
      <c r="C43" s="43"/>
      <c r="D43" s="47" t="s">
        <v>47</v>
      </c>
      <c r="E43" s="47"/>
      <c r="F43" s="47" t="s">
        <v>54</v>
      </c>
      <c r="G43" s="47"/>
      <c r="H43" s="47" t="s">
        <v>49</v>
      </c>
      <c r="I43" s="47"/>
      <c r="J43" s="47" t="s">
        <v>53</v>
      </c>
      <c r="K43" s="47"/>
      <c r="L43" s="47"/>
      <c r="M43" s="48"/>
      <c r="N43" s="40"/>
      <c r="O43" s="40"/>
      <c r="P43" s="40"/>
      <c r="Q43" s="40"/>
      <c r="R43" s="12"/>
      <c r="S43" s="12"/>
      <c r="T43" s="12"/>
      <c r="U43" s="12"/>
      <c r="V43" s="12"/>
      <c r="W43" s="12"/>
      <c r="X43" s="12"/>
      <c r="Y43" s="12"/>
      <c r="Z43" s="12"/>
      <c r="AA43" s="12"/>
      <c r="AB43" s="12"/>
      <c r="AC43" s="12"/>
      <c r="AD43" s="12"/>
      <c r="AE43" s="12"/>
    </row>
    <row r="44" spans="1:31">
      <c r="A44" s="40"/>
      <c r="B44" s="40"/>
      <c r="C44" s="44">
        <v>41275</v>
      </c>
      <c r="D44" s="42"/>
      <c r="E44" s="49">
        <v>0</v>
      </c>
      <c r="F44" s="47"/>
      <c r="G44" s="49">
        <v>0</v>
      </c>
      <c r="H44" s="47"/>
      <c r="I44" s="49">
        <v>0</v>
      </c>
      <c r="J44" s="47"/>
      <c r="K44" s="49">
        <v>0</v>
      </c>
      <c r="L44" s="47"/>
      <c r="M44" s="48"/>
      <c r="N44" s="40"/>
      <c r="O44" s="40"/>
      <c r="P44" s="40"/>
      <c r="Q44" s="40"/>
      <c r="R44" s="12"/>
      <c r="S44" s="12"/>
      <c r="T44" s="12"/>
      <c r="U44" s="12"/>
      <c r="V44" s="12"/>
      <c r="W44" s="12"/>
      <c r="X44" s="12"/>
      <c r="Y44" s="12"/>
      <c r="Z44" s="12"/>
      <c r="AA44" s="12"/>
      <c r="AB44" s="12"/>
      <c r="AC44" s="12"/>
      <c r="AD44" s="12"/>
      <c r="AE44" s="12"/>
    </row>
    <row r="45" spans="1:31">
      <c r="A45" s="40"/>
      <c r="B45" s="40"/>
      <c r="C45" s="45">
        <v>41305</v>
      </c>
      <c r="D45" s="46">
        <f>E$11-$D$11</f>
        <v>0</v>
      </c>
      <c r="E45" s="49">
        <f t="shared" ref="E45:E56" si="0">IF(D45&lt;=0,D$58,D45)</f>
        <v>0</v>
      </c>
      <c r="F45" s="49">
        <f>E$12-$D$12</f>
        <v>0</v>
      </c>
      <c r="G45" s="49">
        <f t="shared" ref="G45:G56" si="1">IF(F45&lt;=0,F$58,F45)</f>
        <v>0</v>
      </c>
      <c r="H45" s="49">
        <f>E$13-$D$13</f>
        <v>0</v>
      </c>
      <c r="I45" s="49">
        <f t="shared" ref="I45:I56" si="2">IF(H45&lt;=0,H$58,H45)</f>
        <v>0</v>
      </c>
      <c r="J45" s="49">
        <f>E$14-$D$14</f>
        <v>0</v>
      </c>
      <c r="K45" s="49">
        <f t="shared" ref="K45:K56" si="3">IF(J45&lt;=0,J$58,J45)</f>
        <v>0</v>
      </c>
      <c r="L45" s="47"/>
      <c r="M45" s="48"/>
      <c r="N45" s="40"/>
      <c r="O45" s="40"/>
      <c r="P45" s="40"/>
      <c r="Q45" s="40"/>
      <c r="R45" s="12"/>
      <c r="S45" s="12"/>
      <c r="T45" s="12"/>
      <c r="U45" s="12"/>
      <c r="V45" s="12"/>
      <c r="W45" s="12"/>
      <c r="X45" s="12"/>
      <c r="Y45" s="12"/>
      <c r="Z45" s="12"/>
      <c r="AA45" s="12"/>
      <c r="AB45" s="12"/>
      <c r="AC45" s="12"/>
      <c r="AD45" s="12"/>
      <c r="AE45" s="12"/>
    </row>
    <row r="46" spans="1:31">
      <c r="A46" s="40"/>
      <c r="B46" s="40"/>
      <c r="C46" s="45">
        <v>41333</v>
      </c>
      <c r="D46" s="46">
        <f>F$11-$D$11</f>
        <v>0</v>
      </c>
      <c r="E46" s="49">
        <f t="shared" si="0"/>
        <v>0</v>
      </c>
      <c r="F46" s="49">
        <f>F$12-$D$12</f>
        <v>0</v>
      </c>
      <c r="G46" s="49">
        <f t="shared" si="1"/>
        <v>0</v>
      </c>
      <c r="H46" s="49">
        <f>F$13-$D$13</f>
        <v>0</v>
      </c>
      <c r="I46" s="49">
        <f t="shared" si="2"/>
        <v>0</v>
      </c>
      <c r="J46" s="49">
        <f>F$14-$D$14</f>
        <v>0</v>
      </c>
      <c r="K46" s="49">
        <f t="shared" si="3"/>
        <v>0</v>
      </c>
      <c r="L46" s="47"/>
      <c r="M46" s="48"/>
      <c r="N46" s="40"/>
      <c r="O46" s="40"/>
      <c r="P46" s="40"/>
      <c r="Q46" s="40"/>
      <c r="R46" s="12"/>
      <c r="S46" s="12"/>
      <c r="T46" s="12"/>
      <c r="U46" s="12"/>
      <c r="V46" s="12"/>
      <c r="W46" s="12"/>
      <c r="X46" s="12"/>
      <c r="Y46" s="12"/>
      <c r="Z46" s="12"/>
      <c r="AA46" s="12"/>
      <c r="AB46" s="12"/>
      <c r="AC46" s="12"/>
      <c r="AD46" s="12"/>
      <c r="AE46" s="12"/>
    </row>
    <row r="47" spans="1:31">
      <c r="A47" s="40"/>
      <c r="B47" s="40"/>
      <c r="C47" s="45">
        <v>41364</v>
      </c>
      <c r="D47" s="46">
        <f>G$11-$D$11</f>
        <v>0</v>
      </c>
      <c r="E47" s="49">
        <f t="shared" si="0"/>
        <v>0</v>
      </c>
      <c r="F47" s="49">
        <f>G$12-$D$12</f>
        <v>0</v>
      </c>
      <c r="G47" s="49">
        <f t="shared" si="1"/>
        <v>0</v>
      </c>
      <c r="H47" s="49">
        <f>G$13-$D$13</f>
        <v>0</v>
      </c>
      <c r="I47" s="49">
        <f t="shared" si="2"/>
        <v>0</v>
      </c>
      <c r="J47" s="49">
        <f>G$14-$D$14</f>
        <v>0</v>
      </c>
      <c r="K47" s="49">
        <f t="shared" si="3"/>
        <v>0</v>
      </c>
      <c r="L47" s="47"/>
      <c r="M47" s="48"/>
      <c r="N47" s="40"/>
      <c r="O47" s="40"/>
      <c r="P47" s="40"/>
      <c r="Q47" s="40"/>
      <c r="R47" s="12"/>
      <c r="S47" s="12"/>
      <c r="T47" s="12"/>
      <c r="U47" s="12"/>
      <c r="V47" s="12"/>
      <c r="W47" s="12"/>
      <c r="X47" s="12"/>
      <c r="Y47" s="12"/>
      <c r="Z47" s="12"/>
      <c r="AA47" s="12"/>
      <c r="AB47" s="12"/>
      <c r="AC47" s="12"/>
      <c r="AD47" s="12"/>
      <c r="AE47" s="12"/>
    </row>
    <row r="48" spans="1:31">
      <c r="A48" s="40"/>
      <c r="B48" s="40"/>
      <c r="C48" s="45">
        <v>41394</v>
      </c>
      <c r="D48" s="46">
        <f>H$11-$D$11</f>
        <v>0</v>
      </c>
      <c r="E48" s="49">
        <f t="shared" si="0"/>
        <v>0</v>
      </c>
      <c r="F48" s="49">
        <f>H$12-$D$12</f>
        <v>0</v>
      </c>
      <c r="G48" s="49">
        <f t="shared" si="1"/>
        <v>0</v>
      </c>
      <c r="H48" s="49">
        <f>H$13-$D$13</f>
        <v>0</v>
      </c>
      <c r="I48" s="49">
        <f t="shared" si="2"/>
        <v>0</v>
      </c>
      <c r="J48" s="49">
        <f>H$14-$D$14</f>
        <v>0</v>
      </c>
      <c r="K48" s="49">
        <f t="shared" si="3"/>
        <v>0</v>
      </c>
      <c r="L48" s="47"/>
      <c r="M48" s="48"/>
      <c r="N48" s="40"/>
      <c r="O48" s="40"/>
      <c r="P48" s="40"/>
      <c r="Q48" s="40"/>
      <c r="R48" s="12"/>
      <c r="S48" s="12"/>
      <c r="T48" s="12"/>
      <c r="U48" s="12"/>
      <c r="V48" s="12"/>
      <c r="W48" s="12"/>
      <c r="X48" s="12"/>
      <c r="Y48" s="12"/>
      <c r="Z48" s="12"/>
      <c r="AA48" s="12"/>
      <c r="AB48" s="12"/>
      <c r="AC48" s="12"/>
      <c r="AD48" s="12"/>
      <c r="AE48" s="12"/>
    </row>
    <row r="49" spans="1:31">
      <c r="A49" s="40"/>
      <c r="B49" s="40"/>
      <c r="C49" s="45">
        <v>41425</v>
      </c>
      <c r="D49" s="46">
        <f>I$11-$D$11</f>
        <v>0</v>
      </c>
      <c r="E49" s="49">
        <f t="shared" si="0"/>
        <v>0</v>
      </c>
      <c r="F49" s="49">
        <f>I$12-$D$12</f>
        <v>0</v>
      </c>
      <c r="G49" s="49">
        <f t="shared" si="1"/>
        <v>0</v>
      </c>
      <c r="H49" s="49">
        <f>I$13-$D$13</f>
        <v>0</v>
      </c>
      <c r="I49" s="49">
        <f t="shared" si="2"/>
        <v>0</v>
      </c>
      <c r="J49" s="49">
        <f>I$14-$D$14</f>
        <v>0</v>
      </c>
      <c r="K49" s="49">
        <f t="shared" si="3"/>
        <v>0</v>
      </c>
      <c r="L49" s="47"/>
      <c r="M49" s="48"/>
      <c r="N49" s="40"/>
      <c r="O49" s="40"/>
      <c r="P49" s="40"/>
      <c r="Q49" s="40"/>
      <c r="R49" s="12"/>
      <c r="S49" s="12"/>
      <c r="T49" s="12"/>
      <c r="U49" s="12"/>
      <c r="V49" s="12"/>
      <c r="W49" s="12"/>
      <c r="X49" s="12"/>
      <c r="Y49" s="12"/>
      <c r="Z49" s="12"/>
      <c r="AA49" s="12"/>
      <c r="AB49" s="12"/>
      <c r="AC49" s="12"/>
      <c r="AD49" s="12"/>
      <c r="AE49" s="12"/>
    </row>
    <row r="50" spans="1:31">
      <c r="A50" s="40"/>
      <c r="B50" s="40"/>
      <c r="C50" s="45">
        <v>41455</v>
      </c>
      <c r="D50" s="46">
        <f>J$11-$D$11</f>
        <v>0</v>
      </c>
      <c r="E50" s="49">
        <f t="shared" si="0"/>
        <v>0</v>
      </c>
      <c r="F50" s="49">
        <f>J$12-$D$12</f>
        <v>0</v>
      </c>
      <c r="G50" s="49">
        <f t="shared" si="1"/>
        <v>0</v>
      </c>
      <c r="H50" s="49">
        <f>J$13-$D$13</f>
        <v>0</v>
      </c>
      <c r="I50" s="49">
        <f t="shared" si="2"/>
        <v>0</v>
      </c>
      <c r="J50" s="49">
        <f>J$14-$D$14</f>
        <v>0</v>
      </c>
      <c r="K50" s="49">
        <f t="shared" si="3"/>
        <v>0</v>
      </c>
      <c r="L50" s="47"/>
      <c r="M50" s="48"/>
      <c r="N50" s="40"/>
      <c r="O50" s="40"/>
      <c r="P50" s="40"/>
      <c r="Q50" s="40"/>
      <c r="R50" s="12"/>
      <c r="S50" s="12"/>
      <c r="T50" s="12"/>
      <c r="U50" s="12"/>
      <c r="V50" s="12"/>
      <c r="W50" s="12"/>
      <c r="X50" s="12"/>
      <c r="Y50" s="12"/>
      <c r="Z50" s="12"/>
      <c r="AA50" s="12"/>
      <c r="AB50" s="12"/>
      <c r="AC50" s="12"/>
      <c r="AD50" s="12"/>
      <c r="AE50" s="12"/>
    </row>
    <row r="51" spans="1:31">
      <c r="A51" s="40"/>
      <c r="B51" s="40"/>
      <c r="C51" s="45">
        <v>41486</v>
      </c>
      <c r="D51" s="46">
        <f>K$11-$D$11</f>
        <v>0</v>
      </c>
      <c r="E51" s="49">
        <f t="shared" si="0"/>
        <v>0</v>
      </c>
      <c r="F51" s="49">
        <f>K$12-$D$12</f>
        <v>0</v>
      </c>
      <c r="G51" s="49">
        <f t="shared" si="1"/>
        <v>0</v>
      </c>
      <c r="H51" s="49">
        <f>K$13-$D$13</f>
        <v>0</v>
      </c>
      <c r="I51" s="49">
        <f t="shared" si="2"/>
        <v>0</v>
      </c>
      <c r="J51" s="49">
        <f>K$14-$D$14</f>
        <v>0</v>
      </c>
      <c r="K51" s="49">
        <f t="shared" si="3"/>
        <v>0</v>
      </c>
      <c r="L51" s="47"/>
      <c r="M51" s="48"/>
      <c r="N51" s="40"/>
      <c r="O51" s="40"/>
      <c r="P51" s="40"/>
      <c r="Q51" s="40"/>
      <c r="R51" s="12"/>
      <c r="S51" s="12"/>
      <c r="T51" s="12"/>
      <c r="U51" s="12"/>
      <c r="V51" s="12"/>
      <c r="W51" s="12"/>
      <c r="X51" s="12"/>
      <c r="Y51" s="12"/>
      <c r="Z51" s="12"/>
      <c r="AA51" s="12"/>
      <c r="AB51" s="12"/>
      <c r="AC51" s="12"/>
      <c r="AD51" s="12"/>
      <c r="AE51" s="12"/>
    </row>
    <row r="52" spans="1:31">
      <c r="A52" s="40"/>
      <c r="B52" s="40"/>
      <c r="C52" s="45">
        <v>41517</v>
      </c>
      <c r="D52" s="46">
        <f>L$11-$D$11</f>
        <v>0</v>
      </c>
      <c r="E52" s="49">
        <f t="shared" si="0"/>
        <v>0</v>
      </c>
      <c r="F52" s="49">
        <f>L$12-$D$12</f>
        <v>0</v>
      </c>
      <c r="G52" s="49">
        <f t="shared" si="1"/>
        <v>0</v>
      </c>
      <c r="H52" s="49">
        <f>L$13-$D$13</f>
        <v>0</v>
      </c>
      <c r="I52" s="49">
        <f t="shared" si="2"/>
        <v>0</v>
      </c>
      <c r="J52" s="49">
        <f>L$14-$D$14</f>
        <v>0</v>
      </c>
      <c r="K52" s="49">
        <f t="shared" si="3"/>
        <v>0</v>
      </c>
      <c r="L52" s="47"/>
      <c r="M52" s="48"/>
      <c r="N52" s="40"/>
      <c r="O52" s="40"/>
      <c r="P52" s="40"/>
      <c r="Q52" s="40"/>
      <c r="R52" s="12"/>
      <c r="S52" s="12"/>
      <c r="T52" s="12"/>
      <c r="U52" s="12"/>
      <c r="V52" s="12"/>
      <c r="W52" s="12"/>
      <c r="X52" s="12"/>
      <c r="Y52" s="12"/>
      <c r="Z52" s="12"/>
      <c r="AA52" s="12"/>
      <c r="AB52" s="12"/>
      <c r="AC52" s="12"/>
      <c r="AD52" s="12"/>
      <c r="AE52" s="12"/>
    </row>
    <row r="53" spans="1:31">
      <c r="A53" s="40"/>
      <c r="B53" s="40"/>
      <c r="C53" s="45">
        <v>41547</v>
      </c>
      <c r="D53" s="46">
        <f>M$11-$D$11</f>
        <v>0</v>
      </c>
      <c r="E53" s="49">
        <f t="shared" si="0"/>
        <v>0</v>
      </c>
      <c r="F53" s="49">
        <f>M$12-$D$12</f>
        <v>0</v>
      </c>
      <c r="G53" s="49">
        <f t="shared" si="1"/>
        <v>0</v>
      </c>
      <c r="H53" s="49">
        <f>M$13-$D$13</f>
        <v>0</v>
      </c>
      <c r="I53" s="49">
        <f t="shared" si="2"/>
        <v>0</v>
      </c>
      <c r="J53" s="49">
        <f>M$14-$D$14</f>
        <v>0</v>
      </c>
      <c r="K53" s="49">
        <f t="shared" si="3"/>
        <v>0</v>
      </c>
      <c r="L53" s="47"/>
      <c r="M53" s="48"/>
      <c r="N53" s="40"/>
      <c r="O53" s="40"/>
      <c r="P53" s="40"/>
      <c r="Q53" s="40"/>
      <c r="R53" s="12"/>
      <c r="S53" s="12"/>
      <c r="T53" s="12"/>
      <c r="U53" s="12"/>
      <c r="V53" s="12"/>
      <c r="W53" s="12"/>
      <c r="X53" s="12"/>
      <c r="Y53" s="12"/>
      <c r="Z53" s="12"/>
      <c r="AA53" s="12"/>
      <c r="AB53" s="12"/>
      <c r="AC53" s="12"/>
      <c r="AD53" s="12"/>
      <c r="AE53" s="12"/>
    </row>
    <row r="54" spans="1:31">
      <c r="A54" s="40"/>
      <c r="B54" s="40"/>
      <c r="C54" s="45">
        <v>41578</v>
      </c>
      <c r="D54" s="46">
        <f>N$11-$D$11</f>
        <v>0</v>
      </c>
      <c r="E54" s="49">
        <f t="shared" si="0"/>
        <v>0</v>
      </c>
      <c r="F54" s="49">
        <f>N$12-$D$12</f>
        <v>0</v>
      </c>
      <c r="G54" s="49">
        <f t="shared" si="1"/>
        <v>0</v>
      </c>
      <c r="H54" s="49">
        <f>N$13-$D$13</f>
        <v>0</v>
      </c>
      <c r="I54" s="49">
        <f t="shared" si="2"/>
        <v>0</v>
      </c>
      <c r="J54" s="49">
        <f>N$14-$D$14</f>
        <v>0</v>
      </c>
      <c r="K54" s="49">
        <f t="shared" si="3"/>
        <v>0</v>
      </c>
      <c r="L54" s="47"/>
      <c r="M54" s="48"/>
      <c r="N54" s="40"/>
      <c r="O54" s="40"/>
      <c r="P54" s="40"/>
      <c r="Q54" s="40"/>
      <c r="R54" s="12"/>
      <c r="S54" s="12"/>
      <c r="T54" s="12"/>
      <c r="U54" s="12"/>
      <c r="V54" s="12"/>
      <c r="W54" s="12"/>
      <c r="X54" s="12"/>
      <c r="Y54" s="12"/>
      <c r="Z54" s="12"/>
      <c r="AA54" s="12"/>
      <c r="AB54" s="12"/>
      <c r="AC54" s="12"/>
      <c r="AD54" s="12"/>
      <c r="AE54" s="12"/>
    </row>
    <row r="55" spans="1:31">
      <c r="A55" s="40"/>
      <c r="B55" s="40"/>
      <c r="C55" s="45">
        <v>41608</v>
      </c>
      <c r="D55" s="46">
        <f>O$11-$D$11</f>
        <v>0</v>
      </c>
      <c r="E55" s="49">
        <f t="shared" si="0"/>
        <v>0</v>
      </c>
      <c r="F55" s="49">
        <f>O$12-$D$12</f>
        <v>0</v>
      </c>
      <c r="G55" s="49">
        <f t="shared" si="1"/>
        <v>0</v>
      </c>
      <c r="H55" s="49">
        <f>O$13-$D$13</f>
        <v>0</v>
      </c>
      <c r="I55" s="49">
        <f t="shared" si="2"/>
        <v>0</v>
      </c>
      <c r="J55" s="49">
        <f>O$14-$D$14</f>
        <v>0</v>
      </c>
      <c r="K55" s="49">
        <f t="shared" si="3"/>
        <v>0</v>
      </c>
      <c r="L55" s="47"/>
      <c r="M55" s="48"/>
      <c r="N55" s="40"/>
      <c r="O55" s="40"/>
      <c r="P55" s="40"/>
      <c r="Q55" s="40"/>
      <c r="R55" s="12"/>
      <c r="S55" s="12"/>
      <c r="T55" s="12"/>
      <c r="U55" s="12"/>
      <c r="V55" s="12"/>
      <c r="W55" s="12"/>
      <c r="X55" s="12"/>
      <c r="Y55" s="12"/>
      <c r="Z55" s="12"/>
      <c r="AA55" s="12"/>
      <c r="AB55" s="12"/>
      <c r="AC55" s="12"/>
      <c r="AD55" s="12"/>
      <c r="AE55" s="12"/>
    </row>
    <row r="56" spans="1:31">
      <c r="A56" s="40"/>
      <c r="B56" s="40"/>
      <c r="C56" s="45">
        <v>41639</v>
      </c>
      <c r="D56" s="46">
        <f>P$11-$D$11</f>
        <v>0</v>
      </c>
      <c r="E56" s="49">
        <f t="shared" si="0"/>
        <v>0</v>
      </c>
      <c r="F56" s="49">
        <f>P$12-$D$12</f>
        <v>0</v>
      </c>
      <c r="G56" s="49">
        <f t="shared" si="1"/>
        <v>0</v>
      </c>
      <c r="H56" s="49">
        <f>P$13-$D$13</f>
        <v>0</v>
      </c>
      <c r="I56" s="49">
        <f t="shared" si="2"/>
        <v>0</v>
      </c>
      <c r="J56" s="49">
        <f>P$14-$D$14</f>
        <v>0</v>
      </c>
      <c r="K56" s="49">
        <f t="shared" si="3"/>
        <v>0</v>
      </c>
      <c r="L56" s="47"/>
      <c r="M56" s="48"/>
      <c r="N56" s="40"/>
      <c r="O56" s="40"/>
      <c r="P56" s="40"/>
      <c r="Q56" s="40"/>
      <c r="R56" s="12"/>
      <c r="S56" s="12"/>
      <c r="T56" s="12"/>
      <c r="U56" s="12"/>
      <c r="V56" s="12"/>
      <c r="W56" s="12"/>
      <c r="X56" s="12"/>
      <c r="Y56" s="12"/>
      <c r="Z56" s="12"/>
      <c r="AA56" s="12"/>
      <c r="AB56" s="12"/>
      <c r="AC56" s="12"/>
      <c r="AD56" s="12"/>
      <c r="AE56" s="12"/>
    </row>
    <row r="57" spans="1:31">
      <c r="A57" s="40"/>
      <c r="B57" s="40"/>
      <c r="C57" s="43" t="s">
        <v>55</v>
      </c>
      <c r="D57" s="46">
        <f>MAX(D45:D56)</f>
        <v>0</v>
      </c>
      <c r="E57" s="47"/>
      <c r="F57" s="49">
        <f>MAX(F45:F56)</f>
        <v>0</v>
      </c>
      <c r="G57" s="47"/>
      <c r="H57" s="49">
        <f>MAX(H45:H56)</f>
        <v>0</v>
      </c>
      <c r="I57" s="47"/>
      <c r="J57" s="49">
        <f>MAX(J45:J56)</f>
        <v>0</v>
      </c>
      <c r="K57" s="47"/>
      <c r="L57" s="47"/>
      <c r="M57" s="48"/>
      <c r="N57" s="40"/>
      <c r="O57" s="40"/>
      <c r="P57" s="40"/>
      <c r="Q57" s="40"/>
      <c r="R57" s="12"/>
      <c r="S57" s="12"/>
      <c r="T57" s="12"/>
      <c r="U57" s="12"/>
      <c r="V57" s="12"/>
      <c r="W57" s="12"/>
      <c r="X57" s="12"/>
      <c r="Y57" s="12"/>
      <c r="Z57" s="12"/>
      <c r="AA57" s="12"/>
      <c r="AB57" s="12"/>
      <c r="AC57" s="12"/>
      <c r="AD57" s="12"/>
      <c r="AE57" s="12"/>
    </row>
    <row r="58" spans="1:31">
      <c r="A58" s="40"/>
      <c r="B58" s="40"/>
      <c r="C58" s="43" t="s">
        <v>56</v>
      </c>
      <c r="D58" s="46">
        <f>IF(D57&gt;=0,D57,0)</f>
        <v>0</v>
      </c>
      <c r="E58" s="47"/>
      <c r="F58" s="49">
        <f>IF(F57&gt;=0,F57,0)</f>
        <v>0</v>
      </c>
      <c r="G58" s="47"/>
      <c r="H58" s="49">
        <f>IF(H57&gt;=0,H57,0)</f>
        <v>0</v>
      </c>
      <c r="I58" s="47"/>
      <c r="J58" s="49">
        <f>IF(J57&gt;=0,J57,0)</f>
        <v>0</v>
      </c>
      <c r="K58" s="47"/>
      <c r="L58" s="47"/>
      <c r="M58" s="48"/>
      <c r="N58" s="40"/>
      <c r="O58" s="40"/>
      <c r="P58" s="40"/>
      <c r="Q58" s="40"/>
      <c r="R58" s="12"/>
      <c r="S58" s="12"/>
      <c r="T58" s="12"/>
      <c r="U58" s="12"/>
      <c r="V58" s="12"/>
      <c r="W58" s="12"/>
      <c r="X58" s="12"/>
      <c r="Y58" s="12"/>
      <c r="Z58" s="12"/>
      <c r="AA58" s="12"/>
      <c r="AB58" s="12"/>
      <c r="AC58" s="12"/>
      <c r="AD58" s="12"/>
      <c r="AE58" s="12"/>
    </row>
    <row r="59" spans="1:31">
      <c r="A59" s="40"/>
      <c r="B59" s="40"/>
      <c r="C59" s="42"/>
      <c r="D59" s="42"/>
      <c r="E59" s="47"/>
      <c r="F59" s="47"/>
      <c r="G59" s="47"/>
      <c r="H59" s="47"/>
      <c r="I59" s="47"/>
      <c r="J59" s="47"/>
      <c r="K59" s="47"/>
      <c r="L59" s="47"/>
      <c r="M59" s="48"/>
      <c r="N59" s="40"/>
      <c r="O59" s="40"/>
      <c r="P59" s="40"/>
      <c r="Q59" s="40"/>
      <c r="R59" s="12"/>
      <c r="S59" s="12"/>
      <c r="T59" s="12"/>
      <c r="U59" s="12"/>
      <c r="V59" s="12"/>
      <c r="W59" s="12"/>
      <c r="X59" s="12"/>
      <c r="Y59" s="12"/>
      <c r="Z59" s="12"/>
      <c r="AA59" s="12"/>
      <c r="AB59" s="12"/>
      <c r="AC59" s="12"/>
      <c r="AD59" s="12"/>
      <c r="AE59" s="12"/>
    </row>
    <row r="60" spans="1:31">
      <c r="A60" s="40"/>
      <c r="B60" s="40"/>
      <c r="C60" s="42"/>
      <c r="D60" s="42"/>
      <c r="E60" s="47"/>
      <c r="F60" s="47"/>
      <c r="G60" s="47"/>
      <c r="H60" s="47"/>
      <c r="I60" s="47"/>
      <c r="J60" s="47"/>
      <c r="K60" s="47"/>
      <c r="L60" s="47"/>
      <c r="M60" s="48"/>
      <c r="N60" s="40"/>
      <c r="O60" s="40"/>
      <c r="P60" s="40"/>
      <c r="Q60" s="40"/>
      <c r="R60" s="12"/>
      <c r="S60" s="12"/>
      <c r="T60" s="12"/>
      <c r="U60" s="12"/>
      <c r="V60" s="12"/>
      <c r="W60" s="12"/>
      <c r="X60" s="12"/>
      <c r="Y60" s="12"/>
      <c r="Z60" s="12"/>
      <c r="AA60" s="12"/>
      <c r="AB60" s="12"/>
      <c r="AC60" s="12"/>
      <c r="AD60" s="12"/>
      <c r="AE60" s="12"/>
    </row>
    <row r="61" spans="1:31">
      <c r="A61" s="40"/>
      <c r="B61" s="40"/>
      <c r="C61" s="42"/>
      <c r="D61" s="42"/>
      <c r="E61" s="47"/>
      <c r="F61" s="47"/>
      <c r="G61" s="47"/>
      <c r="H61" s="47"/>
      <c r="I61" s="47"/>
      <c r="J61" s="47"/>
      <c r="K61" s="47"/>
      <c r="L61" s="47"/>
      <c r="M61" s="48"/>
      <c r="N61" s="40"/>
      <c r="O61" s="40"/>
      <c r="P61" s="40"/>
      <c r="Q61" s="40"/>
      <c r="R61" s="12"/>
      <c r="S61" s="12"/>
      <c r="T61" s="12"/>
      <c r="U61" s="12"/>
      <c r="V61" s="12"/>
      <c r="W61" s="12"/>
      <c r="X61" s="12"/>
      <c r="Y61" s="12"/>
      <c r="Z61" s="12"/>
      <c r="AA61" s="12"/>
      <c r="AB61" s="12"/>
      <c r="AC61" s="12"/>
      <c r="AD61" s="12"/>
      <c r="AE61" s="12"/>
    </row>
    <row r="62" spans="1:31">
      <c r="A62" s="40"/>
      <c r="B62" s="40"/>
      <c r="C62" s="40"/>
      <c r="D62" s="40"/>
      <c r="E62" s="40"/>
      <c r="F62" s="40"/>
      <c r="G62" s="40"/>
      <c r="H62" s="40"/>
      <c r="I62" s="40"/>
      <c r="J62" s="40"/>
      <c r="K62" s="40"/>
      <c r="L62" s="40"/>
      <c r="M62" s="40"/>
      <c r="N62" s="40"/>
      <c r="O62" s="40"/>
      <c r="P62" s="40"/>
      <c r="Q62" s="40"/>
      <c r="R62" s="12"/>
      <c r="S62" s="12"/>
      <c r="T62" s="12"/>
      <c r="U62" s="12"/>
      <c r="V62" s="12"/>
      <c r="W62" s="12"/>
      <c r="X62" s="12"/>
      <c r="Y62" s="12"/>
      <c r="Z62" s="12"/>
      <c r="AA62" s="12"/>
      <c r="AB62" s="12"/>
      <c r="AC62" s="12"/>
      <c r="AD62" s="12"/>
      <c r="AE62" s="12"/>
    </row>
    <row r="63" spans="1:31">
      <c r="A63" s="40"/>
      <c r="B63" s="40"/>
      <c r="C63" s="40"/>
      <c r="D63" s="40"/>
      <c r="E63" s="40"/>
      <c r="F63" s="40"/>
      <c r="G63" s="40"/>
      <c r="H63" s="40"/>
      <c r="I63" s="40"/>
      <c r="J63" s="40"/>
      <c r="K63" s="40"/>
      <c r="L63" s="40"/>
      <c r="M63" s="40"/>
      <c r="N63" s="40"/>
      <c r="O63" s="40"/>
      <c r="P63" s="40"/>
      <c r="Q63" s="40"/>
      <c r="R63" s="12"/>
      <c r="S63" s="12"/>
      <c r="T63" s="12"/>
      <c r="U63" s="12"/>
      <c r="V63" s="12"/>
      <c r="W63" s="12"/>
      <c r="X63" s="12"/>
      <c r="Y63" s="12"/>
      <c r="Z63" s="12"/>
      <c r="AA63" s="12"/>
      <c r="AB63" s="12"/>
      <c r="AC63" s="12"/>
      <c r="AD63" s="12"/>
      <c r="AE63" s="12"/>
    </row>
    <row r="64" spans="1:31">
      <c r="A64" s="40"/>
      <c r="B64" s="40"/>
      <c r="C64" s="40"/>
      <c r="D64" s="40"/>
      <c r="E64" s="40"/>
      <c r="F64" s="40"/>
      <c r="G64" s="40"/>
      <c r="H64" s="40"/>
      <c r="I64" s="40"/>
      <c r="J64" s="40"/>
      <c r="K64" s="40"/>
      <c r="L64" s="40"/>
      <c r="M64" s="40"/>
      <c r="N64" s="40"/>
      <c r="O64" s="40"/>
      <c r="P64" s="40"/>
      <c r="Q64" s="40"/>
      <c r="R64" s="12"/>
      <c r="S64" s="12"/>
      <c r="T64" s="12"/>
      <c r="U64" s="12"/>
      <c r="V64" s="12"/>
      <c r="W64" s="12"/>
      <c r="X64" s="12"/>
      <c r="Y64" s="12"/>
      <c r="Z64" s="12"/>
      <c r="AA64" s="12"/>
      <c r="AB64" s="12"/>
      <c r="AC64" s="12"/>
      <c r="AD64" s="12"/>
      <c r="AE64" s="12"/>
    </row>
    <row r="65" spans="1:31">
      <c r="A65" s="40"/>
      <c r="B65" s="40"/>
      <c r="C65" s="40"/>
      <c r="D65" s="40"/>
      <c r="E65" s="40"/>
      <c r="F65" s="40"/>
      <c r="G65" s="40"/>
      <c r="H65" s="40"/>
      <c r="I65" s="40"/>
      <c r="J65" s="40"/>
      <c r="K65" s="40"/>
      <c r="L65" s="40"/>
      <c r="M65" s="40"/>
      <c r="N65" s="40"/>
      <c r="O65" s="40"/>
      <c r="P65" s="40"/>
      <c r="Q65" s="40"/>
      <c r="R65" s="12"/>
      <c r="S65" s="12"/>
      <c r="T65" s="12"/>
      <c r="U65" s="12"/>
      <c r="V65" s="12"/>
      <c r="W65" s="12"/>
      <c r="X65" s="12"/>
      <c r="Y65" s="12"/>
      <c r="Z65" s="12"/>
      <c r="AA65" s="12"/>
      <c r="AB65" s="12"/>
      <c r="AC65" s="12"/>
      <c r="AD65" s="12"/>
      <c r="AE65" s="12"/>
    </row>
    <row r="66" spans="1:31">
      <c r="A66" s="40"/>
      <c r="B66" s="40"/>
      <c r="C66" s="40"/>
      <c r="D66" s="40"/>
      <c r="E66" s="40"/>
      <c r="F66" s="40"/>
      <c r="G66" s="40"/>
      <c r="H66" s="40"/>
      <c r="I66" s="40"/>
      <c r="J66" s="40"/>
      <c r="K66" s="40"/>
      <c r="L66" s="40"/>
      <c r="M66" s="40"/>
      <c r="N66" s="40"/>
      <c r="O66" s="40"/>
      <c r="P66" s="40"/>
      <c r="Q66" s="40"/>
      <c r="R66" s="12"/>
      <c r="S66" s="12"/>
      <c r="T66" s="12"/>
      <c r="U66" s="12"/>
      <c r="V66" s="12"/>
      <c r="W66" s="12"/>
      <c r="X66" s="12"/>
      <c r="Y66" s="12"/>
      <c r="Z66" s="12"/>
      <c r="AA66" s="12"/>
      <c r="AB66" s="12"/>
      <c r="AC66" s="12"/>
      <c r="AD66" s="12"/>
      <c r="AE66" s="12"/>
    </row>
    <row r="67" spans="1:31">
      <c r="A67" s="40"/>
      <c r="B67" s="40"/>
      <c r="C67" s="40"/>
      <c r="D67" s="40"/>
      <c r="E67" s="40"/>
      <c r="F67" s="40"/>
      <c r="G67" s="40"/>
      <c r="H67" s="40"/>
      <c r="I67" s="40"/>
      <c r="J67" s="40"/>
      <c r="K67" s="40"/>
      <c r="L67" s="40"/>
      <c r="M67" s="40"/>
      <c r="N67" s="40"/>
      <c r="O67" s="40"/>
      <c r="P67" s="40"/>
      <c r="Q67" s="40"/>
      <c r="R67" s="12"/>
      <c r="S67" s="12"/>
      <c r="T67" s="12"/>
      <c r="U67" s="12"/>
      <c r="V67" s="12"/>
      <c r="W67" s="12"/>
      <c r="X67" s="12"/>
      <c r="Y67" s="12"/>
      <c r="Z67" s="12"/>
      <c r="AA67" s="12"/>
      <c r="AB67" s="12"/>
      <c r="AC67" s="12"/>
      <c r="AD67" s="12"/>
      <c r="AE67" s="12"/>
    </row>
    <row r="68" spans="1:31">
      <c r="A68" s="40"/>
      <c r="B68" s="40"/>
      <c r="C68" s="40"/>
      <c r="D68" s="40"/>
      <c r="E68" s="40"/>
      <c r="F68" s="40"/>
      <c r="G68" s="40"/>
      <c r="H68" s="40"/>
      <c r="I68" s="40"/>
      <c r="J68" s="40"/>
      <c r="K68" s="40"/>
      <c r="L68" s="40"/>
      <c r="M68" s="40"/>
      <c r="N68" s="40"/>
      <c r="O68" s="40"/>
      <c r="P68" s="40"/>
      <c r="Q68" s="40"/>
      <c r="R68" s="12"/>
      <c r="S68" s="12"/>
      <c r="T68" s="12"/>
      <c r="U68" s="12"/>
      <c r="V68" s="12"/>
      <c r="W68" s="12"/>
      <c r="X68" s="12"/>
      <c r="Y68" s="12"/>
      <c r="Z68" s="12"/>
      <c r="AA68" s="12"/>
      <c r="AB68" s="12"/>
      <c r="AC68" s="12"/>
      <c r="AD68" s="12"/>
      <c r="AE68" s="12"/>
    </row>
    <row r="69" spans="1:31">
      <c r="A69" s="40"/>
      <c r="B69" s="40"/>
      <c r="C69" s="40"/>
      <c r="D69" s="40"/>
      <c r="E69" s="40"/>
      <c r="F69" s="40"/>
      <c r="G69" s="40"/>
      <c r="H69" s="40"/>
      <c r="I69" s="40"/>
      <c r="J69" s="40"/>
      <c r="K69" s="40"/>
      <c r="L69" s="40"/>
      <c r="M69" s="40"/>
      <c r="N69" s="40"/>
      <c r="O69" s="40"/>
      <c r="P69" s="40"/>
      <c r="Q69" s="40"/>
      <c r="R69" s="12"/>
      <c r="S69" s="12"/>
      <c r="T69" s="12"/>
      <c r="U69" s="12"/>
      <c r="V69" s="12"/>
      <c r="W69" s="12"/>
      <c r="X69" s="12"/>
      <c r="Y69" s="12"/>
      <c r="Z69" s="12"/>
      <c r="AA69" s="12"/>
      <c r="AB69" s="12"/>
      <c r="AC69" s="12"/>
      <c r="AD69" s="12"/>
      <c r="AE69" s="12"/>
    </row>
    <row r="70" spans="1:31">
      <c r="A70" s="40"/>
      <c r="B70" s="40"/>
      <c r="C70" s="40"/>
      <c r="D70" s="40"/>
      <c r="E70" s="40"/>
      <c r="F70" s="40"/>
      <c r="G70" s="40"/>
      <c r="H70" s="40"/>
      <c r="I70" s="40"/>
      <c r="J70" s="40"/>
      <c r="K70" s="40"/>
      <c r="L70" s="40"/>
      <c r="M70" s="40"/>
      <c r="N70" s="40"/>
      <c r="O70" s="40"/>
      <c r="P70" s="40"/>
      <c r="Q70" s="40"/>
      <c r="R70" s="12"/>
      <c r="S70" s="12"/>
      <c r="T70" s="12"/>
      <c r="U70" s="12"/>
      <c r="V70" s="12"/>
      <c r="W70" s="12"/>
      <c r="X70" s="12"/>
      <c r="Y70" s="12"/>
      <c r="Z70" s="12"/>
      <c r="AA70" s="12"/>
      <c r="AB70" s="12"/>
      <c r="AC70" s="12"/>
      <c r="AD70" s="12"/>
      <c r="AE70" s="12"/>
    </row>
    <row r="71" spans="1:31">
      <c r="A71" s="40"/>
      <c r="B71" s="40"/>
      <c r="C71" s="40"/>
      <c r="D71" s="40"/>
      <c r="E71" s="40"/>
      <c r="F71" s="40"/>
      <c r="G71" s="40"/>
      <c r="H71" s="40"/>
      <c r="I71" s="40"/>
      <c r="J71" s="40"/>
      <c r="K71" s="40"/>
      <c r="L71" s="40"/>
      <c r="M71" s="40"/>
      <c r="N71" s="40"/>
      <c r="O71" s="40"/>
      <c r="P71" s="40"/>
      <c r="Q71" s="40"/>
      <c r="R71" s="12"/>
      <c r="S71" s="12"/>
      <c r="T71" s="12"/>
      <c r="U71" s="12"/>
      <c r="V71" s="12"/>
      <c r="W71" s="12"/>
      <c r="X71" s="12"/>
      <c r="Y71" s="12"/>
      <c r="Z71" s="12"/>
      <c r="AA71" s="12"/>
      <c r="AB71" s="12"/>
      <c r="AC71" s="12"/>
      <c r="AD71" s="12"/>
      <c r="AE71" s="12"/>
    </row>
    <row r="72" spans="1:31">
      <c r="A72" s="40"/>
      <c r="B72" s="40"/>
      <c r="C72" s="40"/>
      <c r="D72" s="40"/>
      <c r="E72" s="40"/>
      <c r="F72" s="40"/>
      <c r="G72" s="40"/>
      <c r="H72" s="40"/>
      <c r="I72" s="40"/>
      <c r="J72" s="40"/>
      <c r="K72" s="40"/>
      <c r="L72" s="40"/>
      <c r="M72" s="40"/>
      <c r="N72" s="40"/>
      <c r="O72" s="40"/>
      <c r="P72" s="40"/>
      <c r="Q72" s="40"/>
      <c r="R72" s="12"/>
      <c r="S72" s="12"/>
      <c r="T72" s="12"/>
      <c r="U72" s="12"/>
      <c r="V72" s="12"/>
      <c r="W72" s="12"/>
      <c r="X72" s="12"/>
      <c r="Y72" s="12"/>
      <c r="Z72" s="12"/>
      <c r="AA72" s="12"/>
      <c r="AB72" s="12"/>
      <c r="AC72" s="12"/>
      <c r="AD72" s="12"/>
      <c r="AE72" s="12"/>
    </row>
    <row r="73" spans="1:31">
      <c r="A73" s="40"/>
      <c r="B73" s="40"/>
      <c r="C73" s="40"/>
      <c r="D73" s="40"/>
      <c r="E73" s="40"/>
      <c r="F73" s="40"/>
      <c r="G73" s="40"/>
      <c r="H73" s="40"/>
      <c r="I73" s="40"/>
      <c r="J73" s="40"/>
      <c r="K73" s="40"/>
      <c r="L73" s="40"/>
      <c r="M73" s="40"/>
      <c r="N73" s="40"/>
      <c r="O73" s="40"/>
      <c r="P73" s="40"/>
      <c r="Q73" s="40"/>
      <c r="R73" s="12"/>
      <c r="S73" s="12"/>
      <c r="T73" s="12"/>
      <c r="U73" s="12"/>
      <c r="V73" s="12"/>
      <c r="W73" s="12"/>
      <c r="X73" s="12"/>
      <c r="Y73" s="12"/>
      <c r="Z73" s="12"/>
      <c r="AA73" s="12"/>
      <c r="AB73" s="12"/>
      <c r="AC73" s="12"/>
      <c r="AD73" s="12"/>
      <c r="AE73" s="12"/>
    </row>
    <row r="74" spans="1:31">
      <c r="A74" s="40"/>
      <c r="B74" s="40"/>
      <c r="C74" s="40"/>
      <c r="D74" s="40"/>
      <c r="E74" s="40"/>
      <c r="F74" s="40"/>
      <c r="G74" s="40"/>
      <c r="H74" s="40"/>
      <c r="I74" s="40"/>
      <c r="J74" s="40"/>
      <c r="K74" s="40"/>
      <c r="L74" s="40"/>
      <c r="M74" s="40"/>
      <c r="N74" s="40"/>
      <c r="O74" s="40"/>
      <c r="P74" s="40"/>
      <c r="Q74" s="40"/>
      <c r="R74" s="12"/>
      <c r="S74" s="12"/>
      <c r="T74" s="12"/>
      <c r="U74" s="12"/>
      <c r="V74" s="12"/>
      <c r="W74" s="12"/>
      <c r="X74" s="12"/>
      <c r="Y74" s="12"/>
      <c r="Z74" s="12"/>
      <c r="AA74" s="12"/>
      <c r="AB74" s="12"/>
      <c r="AC74" s="12"/>
      <c r="AD74" s="12"/>
      <c r="AE74" s="12"/>
    </row>
    <row r="75" spans="1:31">
      <c r="A75" s="40"/>
      <c r="B75" s="40"/>
      <c r="C75" s="40"/>
      <c r="D75" s="40"/>
      <c r="E75" s="40"/>
      <c r="F75" s="40"/>
      <c r="G75" s="40"/>
      <c r="H75" s="40"/>
      <c r="I75" s="40"/>
      <c r="J75" s="40"/>
      <c r="K75" s="40"/>
      <c r="L75" s="40"/>
      <c r="M75" s="40"/>
      <c r="N75" s="40"/>
      <c r="O75" s="40"/>
      <c r="P75" s="40"/>
      <c r="Q75" s="40"/>
      <c r="R75" s="12"/>
      <c r="S75" s="12"/>
      <c r="T75" s="12"/>
      <c r="U75" s="12"/>
      <c r="V75" s="12"/>
      <c r="W75" s="12"/>
      <c r="X75" s="12"/>
      <c r="Y75" s="12"/>
      <c r="Z75" s="12"/>
      <c r="AA75" s="12"/>
      <c r="AB75" s="12"/>
      <c r="AC75" s="12"/>
      <c r="AD75" s="12"/>
      <c r="AE75" s="12"/>
    </row>
  </sheetData>
  <sheetProtection password="CF4C" sheet="1" objects="1" scenarios="1" selectLockedCells="1"/>
  <mergeCells count="84">
    <mergeCell ref="B4:C4"/>
    <mergeCell ref="F4:H4"/>
    <mergeCell ref="K4:N5"/>
    <mergeCell ref="O4:P5"/>
    <mergeCell ref="B5:C5"/>
    <mergeCell ref="B2:C2"/>
    <mergeCell ref="F2:H2"/>
    <mergeCell ref="K2:N3"/>
    <mergeCell ref="O2:P3"/>
    <mergeCell ref="F3:H3"/>
    <mergeCell ref="B14:C14"/>
    <mergeCell ref="F5:H5"/>
    <mergeCell ref="F6:H6"/>
    <mergeCell ref="K6:O6"/>
    <mergeCell ref="B7:D7"/>
    <mergeCell ref="F7:H7"/>
    <mergeCell ref="K7:N7"/>
    <mergeCell ref="O7:P7"/>
    <mergeCell ref="B9:C9"/>
    <mergeCell ref="B10:C10"/>
    <mergeCell ref="B11:C11"/>
    <mergeCell ref="B12:C12"/>
    <mergeCell ref="B13:C13"/>
    <mergeCell ref="B20:C20"/>
    <mergeCell ref="D20:E20"/>
    <mergeCell ref="O20:P20"/>
    <mergeCell ref="W15:X15"/>
    <mergeCell ref="B16:C16"/>
    <mergeCell ref="D16:E16"/>
    <mergeCell ref="F16:H16"/>
    <mergeCell ref="O16:P16"/>
    <mergeCell ref="B17:C17"/>
    <mergeCell ref="D17:E17"/>
    <mergeCell ref="O17:P17"/>
    <mergeCell ref="B18:C18"/>
    <mergeCell ref="D18:E18"/>
    <mergeCell ref="B19:C19"/>
    <mergeCell ref="D19:E19"/>
    <mergeCell ref="O19:P19"/>
    <mergeCell ref="B21:C21"/>
    <mergeCell ref="D21:E21"/>
    <mergeCell ref="O21:P21"/>
    <mergeCell ref="B22:C22"/>
    <mergeCell ref="D22:E22"/>
    <mergeCell ref="O22:P22"/>
    <mergeCell ref="B23:C23"/>
    <mergeCell ref="D23:E23"/>
    <mergeCell ref="O23:P23"/>
    <mergeCell ref="B24:C24"/>
    <mergeCell ref="D24:E24"/>
    <mergeCell ref="O24:P24"/>
    <mergeCell ref="B25:C25"/>
    <mergeCell ref="D25:E25"/>
    <mergeCell ref="O25:P25"/>
    <mergeCell ref="B26:C26"/>
    <mergeCell ref="D26:E26"/>
    <mergeCell ref="O26:P26"/>
    <mergeCell ref="B33:E33"/>
    <mergeCell ref="F33:H33"/>
    <mergeCell ref="O33:P33"/>
    <mergeCell ref="B27:C27"/>
    <mergeCell ref="D27:E27"/>
    <mergeCell ref="O27:P27"/>
    <mergeCell ref="O28:P28"/>
    <mergeCell ref="O29:P29"/>
    <mergeCell ref="B30:E30"/>
    <mergeCell ref="O30:P30"/>
    <mergeCell ref="B31:E31"/>
    <mergeCell ref="O31:P31"/>
    <mergeCell ref="B32:E32"/>
    <mergeCell ref="F32:H32"/>
    <mergeCell ref="O32:P32"/>
    <mergeCell ref="O34:P34"/>
    <mergeCell ref="B35:E35"/>
    <mergeCell ref="F35:H35"/>
    <mergeCell ref="J35:K35"/>
    <mergeCell ref="M35:N35"/>
    <mergeCell ref="O35:P35"/>
    <mergeCell ref="B36:E36"/>
    <mergeCell ref="F37:H37"/>
    <mergeCell ref="B34:E34"/>
    <mergeCell ref="F34:H34"/>
    <mergeCell ref="M34:N34"/>
    <mergeCell ref="I37:K37"/>
  </mergeCells>
  <conditionalFormatting sqref="P6">
    <cfRule type="cellIs" dxfId="7" priority="6" operator="lessThan">
      <formula>0</formula>
    </cfRule>
  </conditionalFormatting>
  <conditionalFormatting sqref="K1">
    <cfRule type="cellIs" dxfId="6" priority="5" operator="lessThan">
      <formula>0</formula>
    </cfRule>
  </conditionalFormatting>
  <conditionalFormatting sqref="B24:C24">
    <cfRule type="expression" dxfId="5" priority="4">
      <formula>$O$34&gt;6</formula>
    </cfRule>
  </conditionalFormatting>
  <conditionalFormatting sqref="D24:E24">
    <cfRule type="expression" dxfId="4" priority="3">
      <formula>$O$34&gt;6</formula>
    </cfRule>
  </conditionalFormatting>
  <conditionalFormatting sqref="F7:H7">
    <cfRule type="expression" dxfId="3" priority="2">
      <formula>$O$34&gt;6</formula>
    </cfRule>
  </conditionalFormatting>
  <conditionalFormatting sqref="I7">
    <cfRule type="expression" dxfId="2" priority="1">
      <formula>$O$34&gt;6</formula>
    </cfRule>
  </conditionalFormatting>
  <hyperlinks>
    <hyperlink ref="I37:K37" r:id="rId1" display="jbroermann@osnanet.de"/>
  </hyperlinks>
  <pageMargins left="0.15748031496062992" right="0.17" top="0.35433070866141736" bottom="0.18" header="0.31496062992125984" footer="0.31496062992125984"/>
  <pageSetup paperSize="9" orientation="landscape" r:id="rId2"/>
  <headerFooter>
    <oddFooter>&amp;L&amp;D&amp;C&amp;A&amp;R&amp;F</oddFooter>
  </headerFooter>
  <drawing r:id="rId3"/>
  <legacyDrawing r:id="rId4"/>
</worksheet>
</file>

<file path=xl/worksheets/sheet2.xml><?xml version="1.0" encoding="utf-8"?>
<worksheet xmlns="http://schemas.openxmlformats.org/spreadsheetml/2006/main" xmlns:r="http://schemas.openxmlformats.org/officeDocument/2006/relationships">
  <dimension ref="A1:AE75"/>
  <sheetViews>
    <sheetView showGridLines="0" tabSelected="1" zoomScaleNormal="100" workbookViewId="0">
      <selection activeCell="F13" sqref="F13"/>
    </sheetView>
  </sheetViews>
  <sheetFormatPr baseColWidth="10" defaultColWidth="10" defaultRowHeight="15"/>
  <cols>
    <col min="1" max="1" width="1.42578125" customWidth="1"/>
    <col min="2" max="2" width="18.42578125" customWidth="1"/>
    <col min="3" max="16" width="8.5703125" customWidth="1"/>
    <col min="17" max="17" width="2.7109375" customWidth="1"/>
  </cols>
  <sheetData>
    <row r="1" spans="1:31" ht="17.25" customHeight="1">
      <c r="A1" s="7"/>
      <c r="B1" s="7"/>
      <c r="C1" s="7"/>
      <c r="D1" s="7"/>
      <c r="E1" s="7"/>
      <c r="F1" s="7"/>
      <c r="G1" s="7"/>
      <c r="H1" s="7"/>
      <c r="I1" s="7"/>
      <c r="J1" s="7"/>
      <c r="K1" s="7"/>
      <c r="L1" s="7"/>
      <c r="M1" s="7"/>
      <c r="N1" s="7"/>
      <c r="O1" s="7"/>
      <c r="P1" s="7"/>
      <c r="Q1" s="7"/>
      <c r="R1" s="12"/>
      <c r="S1" s="12"/>
      <c r="T1" s="12"/>
      <c r="U1" s="12"/>
      <c r="V1" s="12"/>
      <c r="W1" s="12"/>
      <c r="X1" s="12"/>
      <c r="Y1" s="12"/>
      <c r="Z1" s="12"/>
      <c r="AA1" s="12"/>
      <c r="AB1" s="12"/>
      <c r="AC1" s="12"/>
      <c r="AD1" s="12"/>
      <c r="AE1" s="12"/>
    </row>
    <row r="2" spans="1:31" ht="16.5" customHeight="1">
      <c r="A2" s="7"/>
      <c r="B2" s="133" t="s">
        <v>59</v>
      </c>
      <c r="C2" s="133"/>
      <c r="D2" s="18">
        <v>2013</v>
      </c>
      <c r="E2" s="7"/>
      <c r="F2" s="118" t="s">
        <v>21</v>
      </c>
      <c r="G2" s="119"/>
      <c r="H2" s="120"/>
      <c r="I2" s="19">
        <v>21</v>
      </c>
      <c r="J2" s="11"/>
      <c r="K2" s="134" t="s">
        <v>5</v>
      </c>
      <c r="L2" s="134"/>
      <c r="M2" s="134"/>
      <c r="N2" s="134"/>
      <c r="O2" s="135">
        <f>SUM(D24:D25)</f>
        <v>0</v>
      </c>
      <c r="P2" s="135"/>
      <c r="Q2" s="7"/>
      <c r="R2" s="12"/>
      <c r="S2" s="12"/>
      <c r="T2" s="12"/>
      <c r="U2" s="12"/>
      <c r="V2" s="12"/>
      <c r="W2" s="12"/>
      <c r="X2" s="12"/>
      <c r="Y2" s="12"/>
      <c r="Z2" s="12"/>
      <c r="AA2" s="12"/>
      <c r="AB2" s="12"/>
      <c r="AC2" s="12"/>
      <c r="AD2" s="12"/>
      <c r="AE2" s="12"/>
    </row>
    <row r="3" spans="1:31" ht="16.5" customHeight="1">
      <c r="A3" s="7"/>
      <c r="B3" s="8"/>
      <c r="C3" s="9"/>
      <c r="D3" s="6"/>
      <c r="E3" s="7"/>
      <c r="F3" s="118" t="s">
        <v>22</v>
      </c>
      <c r="G3" s="119"/>
      <c r="H3" s="120"/>
      <c r="I3" s="20">
        <v>0</v>
      </c>
      <c r="J3" s="11"/>
      <c r="K3" s="134"/>
      <c r="L3" s="134"/>
      <c r="M3" s="134"/>
      <c r="N3" s="134"/>
      <c r="O3" s="135"/>
      <c r="P3" s="135"/>
      <c r="Q3" s="7"/>
      <c r="R3" s="12"/>
      <c r="S3" s="12"/>
      <c r="T3" s="12"/>
      <c r="U3" s="12"/>
      <c r="V3" s="12"/>
      <c r="W3" s="12"/>
      <c r="X3" s="12"/>
      <c r="Y3" s="12"/>
      <c r="Z3" s="12"/>
      <c r="AA3" s="12"/>
      <c r="AB3" s="12"/>
      <c r="AC3" s="12"/>
      <c r="AD3" s="12"/>
      <c r="AE3" s="12"/>
    </row>
    <row r="4" spans="1:31" ht="16.5" customHeight="1">
      <c r="A4" s="7"/>
      <c r="B4" s="133" t="s">
        <v>52</v>
      </c>
      <c r="C4" s="133"/>
      <c r="D4" s="21">
        <v>6</v>
      </c>
      <c r="E4" s="7"/>
      <c r="F4" s="118" t="s">
        <v>2</v>
      </c>
      <c r="G4" s="119"/>
      <c r="H4" s="120"/>
      <c r="I4" s="2">
        <f>SUM(I2:I3)/100</f>
        <v>0.21</v>
      </c>
      <c r="J4" s="11"/>
      <c r="K4" s="136" t="s">
        <v>14</v>
      </c>
      <c r="L4" s="136"/>
      <c r="M4" s="136"/>
      <c r="N4" s="136"/>
      <c r="O4" s="138">
        <f>D18*I4+(12*I5)</f>
        <v>60</v>
      </c>
      <c r="P4" s="138"/>
      <c r="Q4" s="7"/>
      <c r="R4" s="12"/>
      <c r="S4" s="12"/>
      <c r="T4" s="12"/>
      <c r="U4" s="12"/>
      <c r="V4" s="12"/>
      <c r="W4" s="12"/>
      <c r="X4" s="12"/>
      <c r="Y4" s="12"/>
      <c r="Z4" s="12"/>
      <c r="AA4" s="12"/>
      <c r="AB4" s="12"/>
      <c r="AC4" s="12"/>
      <c r="AD4" s="12"/>
      <c r="AE4" s="12"/>
    </row>
    <row r="5" spans="1:31" ht="16.5" customHeight="1">
      <c r="A5" s="7"/>
      <c r="B5" s="140" t="s">
        <v>13</v>
      </c>
      <c r="C5" s="140"/>
      <c r="D5" s="17"/>
      <c r="E5" s="7"/>
      <c r="F5" s="118" t="s">
        <v>11</v>
      </c>
      <c r="G5" s="119"/>
      <c r="H5" s="120"/>
      <c r="I5" s="3">
        <v>5</v>
      </c>
      <c r="J5" s="11"/>
      <c r="K5" s="137"/>
      <c r="L5" s="137"/>
      <c r="M5" s="137"/>
      <c r="N5" s="137"/>
      <c r="O5" s="139"/>
      <c r="P5" s="139"/>
      <c r="Q5" s="7"/>
      <c r="R5" s="12"/>
      <c r="S5" s="12"/>
      <c r="T5" s="12"/>
      <c r="U5" s="12"/>
      <c r="V5" s="12"/>
      <c r="W5" s="12"/>
      <c r="X5" s="12"/>
      <c r="Y5" s="12"/>
      <c r="Z5" s="12"/>
      <c r="AA5" s="12"/>
      <c r="AB5" s="12"/>
      <c r="AC5" s="12"/>
      <c r="AD5" s="12"/>
      <c r="AE5" s="12"/>
    </row>
    <row r="6" spans="1:31" ht="16.5" customHeight="1">
      <c r="A6" s="7"/>
      <c r="B6" s="8"/>
      <c r="C6" s="73"/>
      <c r="D6" s="74"/>
      <c r="E6" s="75"/>
      <c r="F6" s="118" t="str">
        <f>IF((D4&lt;11),F33,F34)</f>
        <v>Einspeisevergütung bis 10kW</v>
      </c>
      <c r="G6" s="119"/>
      <c r="H6" s="120"/>
      <c r="I6" s="2">
        <f>IF(O34=1,M19,IF(O34=2,M20,IF(O34=3,M21,IF(O34=4,M22,IF(O34=5,M23,IF(O34=6,M24,IF(O34=7,M25,IF(O34=8,M26,IF(O34=9,M27,IF(O34=10,M28,IF(O34=11,M29,IF(O34=12,M30,))))))))))))</f>
        <v>0.14799999999999999</v>
      </c>
      <c r="J6" s="11"/>
      <c r="K6" s="121" t="s">
        <v>15</v>
      </c>
      <c r="L6" s="122"/>
      <c r="M6" s="122"/>
      <c r="N6" s="122"/>
      <c r="O6" s="122"/>
      <c r="P6" s="15">
        <f>O2-O7</f>
        <v>0</v>
      </c>
      <c r="Q6" s="7"/>
      <c r="R6" s="12"/>
      <c r="S6" s="12"/>
      <c r="T6" s="12"/>
      <c r="U6" s="12"/>
      <c r="V6" s="12"/>
      <c r="W6" s="12"/>
      <c r="X6" s="12"/>
      <c r="Y6" s="12"/>
      <c r="Z6" s="12"/>
      <c r="AA6" s="12"/>
      <c r="AB6" s="12"/>
      <c r="AC6" s="12"/>
      <c r="AD6" s="12"/>
      <c r="AE6" s="12"/>
    </row>
    <row r="7" spans="1:31" ht="16.5" customHeight="1">
      <c r="A7" s="7"/>
      <c r="B7" s="76" t="s">
        <v>171</v>
      </c>
      <c r="C7" s="7"/>
      <c r="D7" s="7"/>
      <c r="E7" s="7"/>
      <c r="F7" s="7"/>
      <c r="G7" s="7"/>
      <c r="H7" s="7"/>
      <c r="I7" s="7"/>
      <c r="J7" s="11"/>
      <c r="K7" s="129" t="s">
        <v>16</v>
      </c>
      <c r="L7" s="130"/>
      <c r="M7" s="130"/>
      <c r="N7" s="131"/>
      <c r="O7" s="132">
        <f>D16*I6</f>
        <v>0</v>
      </c>
      <c r="P7" s="132"/>
      <c r="Q7" s="7"/>
      <c r="R7" s="12"/>
      <c r="S7" s="12"/>
      <c r="T7" s="12"/>
      <c r="U7" s="12"/>
      <c r="V7" s="12"/>
      <c r="W7" s="12"/>
      <c r="X7" s="12"/>
      <c r="Y7" s="12"/>
      <c r="Z7" s="12"/>
      <c r="AA7" s="12"/>
      <c r="AB7" s="12"/>
      <c r="AC7" s="12"/>
      <c r="AD7" s="12"/>
      <c r="AE7" s="12"/>
    </row>
    <row r="8" spans="1:31">
      <c r="A8" s="7"/>
      <c r="B8" s="6"/>
      <c r="C8" s="6"/>
      <c r="D8" s="6"/>
      <c r="E8" s="6"/>
      <c r="F8" s="6"/>
      <c r="G8" s="6"/>
      <c r="H8" s="6"/>
      <c r="I8" s="6"/>
      <c r="J8" s="6"/>
      <c r="K8" s="6"/>
      <c r="L8" s="6"/>
      <c r="M8" s="6"/>
      <c r="N8" s="6"/>
      <c r="O8" s="6"/>
      <c r="P8" s="6"/>
      <c r="Q8" s="7"/>
      <c r="R8" s="12"/>
      <c r="S8" s="12"/>
      <c r="T8" s="12"/>
      <c r="U8" s="12"/>
      <c r="V8" s="12"/>
      <c r="W8" s="12"/>
      <c r="X8" s="12"/>
      <c r="Y8" s="12"/>
      <c r="Z8" s="12"/>
      <c r="AA8" s="12"/>
      <c r="AB8" s="12"/>
      <c r="AC8" s="12"/>
      <c r="AD8" s="12"/>
      <c r="AE8" s="12"/>
    </row>
    <row r="9" spans="1:31">
      <c r="A9" s="7"/>
      <c r="B9" s="117" t="s">
        <v>1</v>
      </c>
      <c r="C9" s="117"/>
      <c r="D9" s="39"/>
      <c r="E9" s="39"/>
      <c r="F9" s="39"/>
      <c r="G9" s="39"/>
      <c r="H9" s="39"/>
      <c r="I9" s="39"/>
      <c r="J9" s="39"/>
      <c r="K9" s="39"/>
      <c r="L9" s="39"/>
      <c r="M9" s="39"/>
      <c r="N9" s="39"/>
      <c r="O9" s="39"/>
      <c r="P9" s="39"/>
      <c r="Q9" s="7"/>
      <c r="R9" s="12"/>
      <c r="S9" s="12"/>
      <c r="T9" s="12"/>
      <c r="U9" s="12"/>
      <c r="V9" s="12"/>
      <c r="W9" s="12"/>
      <c r="X9" s="12"/>
      <c r="Y9" s="12"/>
      <c r="Z9" s="12"/>
      <c r="AA9" s="12"/>
      <c r="AB9" s="12"/>
      <c r="AC9" s="12"/>
      <c r="AD9" s="12"/>
      <c r="AE9" s="12"/>
    </row>
    <row r="10" spans="1:31">
      <c r="A10" s="7"/>
      <c r="B10" s="117" t="s">
        <v>0</v>
      </c>
      <c r="C10" s="117"/>
      <c r="D10" s="1" t="s">
        <v>3</v>
      </c>
      <c r="E10" s="1" t="s">
        <v>3</v>
      </c>
      <c r="F10" s="1" t="s">
        <v>3</v>
      </c>
      <c r="G10" s="1" t="s">
        <v>3</v>
      </c>
      <c r="H10" s="1" t="s">
        <v>3</v>
      </c>
      <c r="I10" s="1" t="s">
        <v>3</v>
      </c>
      <c r="J10" s="1" t="s">
        <v>3</v>
      </c>
      <c r="K10" s="1" t="s">
        <v>3</v>
      </c>
      <c r="L10" s="1" t="s">
        <v>3</v>
      </c>
      <c r="M10" s="1" t="s">
        <v>3</v>
      </c>
      <c r="N10" s="1" t="s">
        <v>3</v>
      </c>
      <c r="O10" s="1" t="s">
        <v>3</v>
      </c>
      <c r="P10" s="1" t="s">
        <v>3</v>
      </c>
      <c r="Q10" s="7"/>
      <c r="R10" s="12"/>
      <c r="S10" s="12"/>
      <c r="T10" s="12"/>
      <c r="U10" s="12"/>
      <c r="V10" s="12"/>
      <c r="W10" s="12"/>
      <c r="X10" s="12"/>
      <c r="Y10" s="12"/>
      <c r="Z10" s="12"/>
      <c r="AA10" s="12"/>
      <c r="AB10" s="12"/>
      <c r="AC10" s="12"/>
      <c r="AD10" s="12"/>
      <c r="AE10" s="12"/>
    </row>
    <row r="11" spans="1:31">
      <c r="A11" s="7"/>
      <c r="B11" s="117" t="s">
        <v>6</v>
      </c>
      <c r="C11" s="117"/>
      <c r="D11" s="26"/>
      <c r="E11" s="26"/>
      <c r="F11" s="26"/>
      <c r="G11" s="26"/>
      <c r="H11" s="26"/>
      <c r="I11" s="26"/>
      <c r="J11" s="26"/>
      <c r="K11" s="26"/>
      <c r="L11" s="26"/>
      <c r="M11" s="26"/>
      <c r="N11" s="26"/>
      <c r="O11" s="26"/>
      <c r="P11" s="26"/>
      <c r="Q11" s="7"/>
      <c r="R11" s="12"/>
      <c r="S11" s="12"/>
      <c r="T11" s="12"/>
      <c r="U11" s="12"/>
      <c r="V11" s="12"/>
      <c r="W11" s="12"/>
      <c r="X11" s="12"/>
      <c r="Y11" s="12"/>
      <c r="Z11" s="4"/>
      <c r="AA11" s="4"/>
      <c r="AB11" s="12"/>
      <c r="AC11" s="12"/>
      <c r="AD11" s="12"/>
      <c r="AE11" s="12"/>
    </row>
    <row r="12" spans="1:31">
      <c r="A12" s="7"/>
      <c r="B12" s="117" t="s">
        <v>9</v>
      </c>
      <c r="C12" s="117"/>
      <c r="D12" s="26"/>
      <c r="E12" s="26"/>
      <c r="F12" s="26"/>
      <c r="G12" s="26"/>
      <c r="H12" s="26"/>
      <c r="I12" s="26"/>
      <c r="J12" s="26"/>
      <c r="K12" s="26"/>
      <c r="L12" s="26"/>
      <c r="M12" s="26"/>
      <c r="N12" s="26"/>
      <c r="O12" s="26"/>
      <c r="P12" s="26"/>
      <c r="Q12" s="7"/>
      <c r="R12" s="12"/>
      <c r="S12" s="12"/>
      <c r="T12" s="12"/>
      <c r="U12" s="12"/>
      <c r="V12" s="12"/>
      <c r="W12" s="12"/>
      <c r="X12" s="12"/>
      <c r="Y12" s="12"/>
      <c r="Z12" s="4"/>
      <c r="AA12" s="4"/>
      <c r="AB12" s="12"/>
      <c r="AC12" s="12"/>
      <c r="AD12" s="12"/>
      <c r="AE12" s="12"/>
    </row>
    <row r="13" spans="1:31">
      <c r="A13" s="7"/>
      <c r="B13" s="117" t="s">
        <v>10</v>
      </c>
      <c r="C13" s="117"/>
      <c r="D13" s="26"/>
      <c r="E13" s="26"/>
      <c r="F13" s="26"/>
      <c r="G13" s="26"/>
      <c r="H13" s="26"/>
      <c r="I13" s="26"/>
      <c r="J13" s="26"/>
      <c r="K13" s="26"/>
      <c r="L13" s="26"/>
      <c r="M13" s="26"/>
      <c r="N13" s="26"/>
      <c r="O13" s="26"/>
      <c r="P13" s="26"/>
      <c r="Q13" s="7"/>
      <c r="R13" s="12"/>
      <c r="S13" s="12"/>
      <c r="T13" s="12"/>
      <c r="U13" s="12"/>
      <c r="V13" s="12"/>
      <c r="W13" s="12"/>
      <c r="X13" s="12"/>
      <c r="Y13" s="12"/>
      <c r="Z13" s="5"/>
      <c r="AA13" s="4"/>
      <c r="AB13" s="12"/>
      <c r="AC13" s="12"/>
      <c r="AD13" s="12"/>
      <c r="AE13" s="12"/>
    </row>
    <row r="14" spans="1:31">
      <c r="A14" s="7"/>
      <c r="B14" s="117" t="s">
        <v>53</v>
      </c>
      <c r="C14" s="117"/>
      <c r="D14" s="26"/>
      <c r="E14" s="26"/>
      <c r="F14" s="26"/>
      <c r="G14" s="26"/>
      <c r="H14" s="26"/>
      <c r="I14" s="26"/>
      <c r="J14" s="26"/>
      <c r="K14" s="26"/>
      <c r="L14" s="26"/>
      <c r="M14" s="26"/>
      <c r="N14" s="26"/>
      <c r="O14" s="26"/>
      <c r="P14" s="26"/>
      <c r="Q14" s="7"/>
      <c r="R14" s="12"/>
      <c r="S14" s="12"/>
      <c r="T14" s="12"/>
      <c r="U14" s="12"/>
      <c r="V14" s="12"/>
      <c r="W14" s="12"/>
      <c r="X14" s="12"/>
      <c r="Y14" s="12"/>
      <c r="Z14" s="5"/>
      <c r="AA14" s="4"/>
      <c r="AB14" s="12"/>
      <c r="AC14" s="12"/>
      <c r="AD14" s="12"/>
      <c r="AE14" s="12"/>
    </row>
    <row r="15" spans="1:31">
      <c r="A15" s="7"/>
      <c r="B15" s="6"/>
      <c r="C15" s="6"/>
      <c r="D15" s="6"/>
      <c r="E15" s="6"/>
      <c r="F15" s="6"/>
      <c r="G15" s="6"/>
      <c r="H15" s="6"/>
      <c r="I15" s="13"/>
      <c r="J15" s="22"/>
      <c r="K15" s="22"/>
      <c r="L15" s="22"/>
      <c r="M15" s="22"/>
      <c r="N15" s="22"/>
      <c r="O15" s="22"/>
      <c r="P15" s="22"/>
      <c r="Q15" s="7"/>
      <c r="R15" s="12"/>
      <c r="S15" s="12"/>
      <c r="T15" s="12"/>
      <c r="U15" s="12"/>
      <c r="V15" s="12"/>
      <c r="W15" s="12"/>
      <c r="X15" s="12"/>
      <c r="Y15" s="12"/>
      <c r="Z15" s="5"/>
      <c r="AA15" s="4"/>
      <c r="AB15" s="12"/>
      <c r="AC15" s="12"/>
      <c r="AD15" s="12"/>
      <c r="AE15" s="12"/>
    </row>
    <row r="16" spans="1:31" ht="15" customHeight="1">
      <c r="A16" s="7"/>
      <c r="B16" s="109" t="s">
        <v>47</v>
      </c>
      <c r="C16" s="109"/>
      <c r="D16" s="110">
        <f>MAX(D11:P11)-D11</f>
        <v>0</v>
      </c>
      <c r="E16" s="110"/>
      <c r="F16" s="112"/>
      <c r="G16" s="113"/>
      <c r="H16" s="113"/>
      <c r="I16" s="28"/>
      <c r="J16" s="28"/>
      <c r="K16" s="28"/>
      <c r="L16" s="29"/>
      <c r="M16" s="25"/>
      <c r="N16" s="25"/>
      <c r="O16" s="114"/>
      <c r="P16" s="114"/>
      <c r="Q16" s="14"/>
      <c r="R16" s="12"/>
      <c r="S16" s="12"/>
      <c r="T16" s="12"/>
      <c r="U16" s="12"/>
      <c r="V16" s="12"/>
      <c r="W16" s="12"/>
      <c r="X16" s="12"/>
      <c r="Y16" s="12"/>
      <c r="Z16" s="5"/>
      <c r="AA16" s="4"/>
      <c r="AB16" s="12"/>
      <c r="AC16" s="12"/>
      <c r="AD16" s="12"/>
      <c r="AE16" s="12"/>
    </row>
    <row r="17" spans="1:31">
      <c r="A17" s="7"/>
      <c r="B17" s="105" t="s">
        <v>51</v>
      </c>
      <c r="C17" s="105"/>
      <c r="D17" s="115">
        <f>D16/D4</f>
        <v>0</v>
      </c>
      <c r="E17" s="115"/>
      <c r="F17" s="29"/>
      <c r="G17" s="29"/>
      <c r="H17" s="29"/>
      <c r="I17" s="29"/>
      <c r="J17" s="29"/>
      <c r="K17" s="29"/>
      <c r="L17" s="29"/>
      <c r="M17" s="30"/>
      <c r="N17" s="30"/>
      <c r="O17" s="116"/>
      <c r="P17" s="116"/>
      <c r="Q17" s="14"/>
      <c r="R17" s="12"/>
      <c r="S17" s="12"/>
      <c r="T17" s="12"/>
      <c r="U17" s="12"/>
      <c r="V17" s="12"/>
      <c r="W17" s="12"/>
      <c r="X17" s="12"/>
      <c r="Y17" s="12"/>
      <c r="Z17" s="5"/>
      <c r="AA17" s="4"/>
      <c r="AB17" s="12"/>
      <c r="AC17" s="12"/>
      <c r="AD17" s="12"/>
      <c r="AE17" s="12"/>
    </row>
    <row r="18" spans="1:31">
      <c r="A18" s="7"/>
      <c r="B18" s="109" t="s">
        <v>48</v>
      </c>
      <c r="C18" s="109"/>
      <c r="D18" s="110">
        <f>MAX(D12:P12)-D12</f>
        <v>0</v>
      </c>
      <c r="E18" s="110"/>
      <c r="F18" s="29"/>
      <c r="G18" s="29"/>
      <c r="H18" s="31" t="s">
        <v>20</v>
      </c>
      <c r="I18" s="27"/>
      <c r="J18" s="34" t="s">
        <v>165</v>
      </c>
      <c r="K18" s="170" t="s">
        <v>43</v>
      </c>
      <c r="L18" s="34" t="s">
        <v>164</v>
      </c>
      <c r="M18" s="172" t="s">
        <v>17</v>
      </c>
      <c r="N18" s="31"/>
      <c r="O18" s="31" t="s">
        <v>19</v>
      </c>
      <c r="P18" s="31"/>
      <c r="Q18" s="14"/>
      <c r="R18" s="12"/>
      <c r="S18" s="12"/>
      <c r="T18" s="12"/>
      <c r="U18" s="12"/>
      <c r="V18" s="12"/>
      <c r="W18" s="12"/>
      <c r="X18" s="12"/>
      <c r="Y18" s="12"/>
      <c r="Z18" s="5"/>
      <c r="AA18" s="4"/>
      <c r="AB18" s="12"/>
      <c r="AC18" s="12"/>
      <c r="AD18" s="12"/>
      <c r="AE18" s="12"/>
    </row>
    <row r="19" spans="1:31">
      <c r="A19" s="7"/>
      <c r="B19" s="109" t="s">
        <v>49</v>
      </c>
      <c r="C19" s="109"/>
      <c r="D19" s="94">
        <f>MAX(D13:P13)-D13</f>
        <v>0</v>
      </c>
      <c r="E19" s="95"/>
      <c r="F19" s="32" t="s">
        <v>170</v>
      </c>
      <c r="G19" s="32"/>
      <c r="H19" s="33">
        <f>IF((D4&gt;10)*(O34&gt;6),0.9,1)</f>
        <v>1</v>
      </c>
      <c r="I19" s="25"/>
      <c r="J19" s="34">
        <v>0.16139999999999999</v>
      </c>
      <c r="K19" s="171">
        <f>(10*L19+((D4-10))*J19)/D4</f>
        <v>0.17606666666666668</v>
      </c>
      <c r="L19" s="34">
        <v>0.17019999999999999</v>
      </c>
      <c r="M19" s="171">
        <f>IF(D4&lt;=10,L19,K19)</f>
        <v>0.17019999999999999</v>
      </c>
      <c r="N19" s="38"/>
      <c r="O19" s="71" t="s">
        <v>153</v>
      </c>
      <c r="P19" s="71"/>
      <c r="Q19" s="24"/>
      <c r="R19" s="12"/>
      <c r="S19" s="12"/>
      <c r="T19" s="12"/>
      <c r="U19" s="12"/>
      <c r="V19" s="12"/>
      <c r="W19" s="12"/>
      <c r="X19" s="12"/>
      <c r="Y19" s="12"/>
      <c r="Z19" s="4"/>
      <c r="AA19" s="4"/>
      <c r="AB19" s="12"/>
      <c r="AC19" s="12"/>
      <c r="AD19" s="12"/>
      <c r="AE19" s="12"/>
    </row>
    <row r="20" spans="1:31">
      <c r="A20" s="7"/>
      <c r="B20" s="109" t="s">
        <v>7</v>
      </c>
      <c r="C20" s="109"/>
      <c r="D20" s="110">
        <f>D16-D19</f>
        <v>0</v>
      </c>
      <c r="E20" s="110"/>
      <c r="F20" s="32" t="s">
        <v>166</v>
      </c>
      <c r="G20" s="32"/>
      <c r="H20" s="35">
        <f>D4*H19</f>
        <v>6</v>
      </c>
      <c r="I20" s="25"/>
      <c r="J20" s="34">
        <v>0.15790000000000001</v>
      </c>
      <c r="K20" s="171">
        <f>(10*L20+((D4-10))*J20)/D4</f>
        <v>0.17206666666666667</v>
      </c>
      <c r="L20" s="34">
        <v>0.16639999999999999</v>
      </c>
      <c r="M20" s="171">
        <f>IF(D4&lt;=10,L20,K20)</f>
        <v>0.16639999999999999</v>
      </c>
      <c r="N20" s="38"/>
      <c r="O20" s="71" t="s">
        <v>154</v>
      </c>
      <c r="P20" s="71"/>
      <c r="Q20" s="24"/>
      <c r="R20" s="12"/>
      <c r="S20" s="12"/>
      <c r="T20" s="12"/>
      <c r="U20" s="12"/>
      <c r="V20" s="12"/>
      <c r="W20" s="12"/>
      <c r="X20" s="12"/>
      <c r="Y20" s="12"/>
      <c r="Z20" s="4"/>
      <c r="AA20" s="4"/>
      <c r="AB20" s="12"/>
      <c r="AC20" s="12"/>
      <c r="AD20" s="12"/>
      <c r="AE20" s="12"/>
    </row>
    <row r="21" spans="1:31">
      <c r="A21" s="7"/>
      <c r="B21" s="109" t="s">
        <v>8</v>
      </c>
      <c r="C21" s="109"/>
      <c r="D21" s="110">
        <f>D18+D20</f>
        <v>0</v>
      </c>
      <c r="E21" s="110"/>
      <c r="F21" s="32" t="s">
        <v>167</v>
      </c>
      <c r="G21" s="32"/>
      <c r="H21" s="36">
        <f>(H20-D16/1000)*-1</f>
        <v>-6</v>
      </c>
      <c r="I21" s="25"/>
      <c r="J21" s="34">
        <v>0.15440000000000001</v>
      </c>
      <c r="K21" s="171">
        <f>(10*L21+((D4-10))*J21)/D4</f>
        <v>0.16840000000000002</v>
      </c>
      <c r="L21" s="34">
        <v>0.1628</v>
      </c>
      <c r="M21" s="171">
        <f>IF(D4&lt;=10,L21,K21)</f>
        <v>0.1628</v>
      </c>
      <c r="N21" s="38"/>
      <c r="O21" s="71" t="s">
        <v>163</v>
      </c>
      <c r="P21" s="71"/>
      <c r="Q21" s="24"/>
      <c r="R21" s="12"/>
      <c r="S21" s="12"/>
      <c r="T21" s="12"/>
      <c r="U21" s="12"/>
      <c r="V21" s="12"/>
      <c r="W21" s="12"/>
      <c r="X21" s="12"/>
      <c r="Y21" s="12"/>
      <c r="Z21" s="4"/>
      <c r="AA21" s="4"/>
      <c r="AB21" s="12"/>
      <c r="AC21" s="12"/>
      <c r="AD21" s="12"/>
      <c r="AE21" s="12"/>
    </row>
    <row r="22" spans="1:31">
      <c r="A22" s="7"/>
      <c r="B22" s="105" t="s">
        <v>7</v>
      </c>
      <c r="C22" s="105"/>
      <c r="D22" s="106">
        <f>(D20+0.0001)/(D16+0.0001)</f>
        <v>1</v>
      </c>
      <c r="E22" s="106"/>
      <c r="F22" s="32" t="s">
        <v>168</v>
      </c>
      <c r="G22" s="32"/>
      <c r="H22" s="36">
        <f>IF(H23,0,H21)</f>
        <v>-6</v>
      </c>
      <c r="I22" s="25"/>
      <c r="J22" s="34">
        <v>0.151</v>
      </c>
      <c r="K22" s="171">
        <f>(10*L22+((D4-10))*J22)/D4</f>
        <v>0.16466666666666668</v>
      </c>
      <c r="L22" s="34">
        <v>0.15920000000000001</v>
      </c>
      <c r="M22" s="171">
        <f>IF(D4&lt;=10,L22,K22)</f>
        <v>0.15920000000000001</v>
      </c>
      <c r="N22" s="38"/>
      <c r="O22" s="86" t="s">
        <v>155</v>
      </c>
      <c r="P22" s="86"/>
      <c r="Q22" s="24"/>
      <c r="R22" s="12"/>
      <c r="S22" s="12"/>
      <c r="T22" s="12"/>
      <c r="U22" s="12"/>
      <c r="V22" s="12"/>
      <c r="W22" s="12"/>
      <c r="X22" s="12"/>
      <c r="Y22" s="12"/>
      <c r="Z22" s="12"/>
      <c r="AA22" s="12"/>
      <c r="AB22" s="12"/>
      <c r="AC22" s="12"/>
      <c r="AD22" s="12"/>
      <c r="AE22" s="12"/>
    </row>
    <row r="23" spans="1:31">
      <c r="A23" s="7"/>
      <c r="B23" s="105" t="s">
        <v>149</v>
      </c>
      <c r="C23" s="105"/>
      <c r="D23" s="106">
        <f>(D20+0.0001)/(D21+0.0001)</f>
        <v>1</v>
      </c>
      <c r="E23" s="106"/>
      <c r="F23" s="32" t="s">
        <v>169</v>
      </c>
      <c r="G23" s="32"/>
      <c r="H23" s="29">
        <f>IF(H21&lt;0,0,IF(D16&gt;=D4*1000,0,H21*1000))</f>
        <v>0</v>
      </c>
      <c r="I23" s="25"/>
      <c r="J23" s="34">
        <v>0.14829999999999999</v>
      </c>
      <c r="K23" s="171">
        <f>(10*L23+((D4-10))*J23)/D4</f>
        <v>0.16163333333333332</v>
      </c>
      <c r="L23" s="34">
        <v>0.15629999999999999</v>
      </c>
      <c r="M23" s="171">
        <f>IF(D4&lt;=10,L23,K23)</f>
        <v>0.15629999999999999</v>
      </c>
      <c r="N23" s="38"/>
      <c r="O23" s="86" t="s">
        <v>156</v>
      </c>
      <c r="P23" s="86"/>
      <c r="Q23" s="24"/>
      <c r="R23" s="12"/>
      <c r="S23" s="12"/>
      <c r="T23" s="12"/>
      <c r="U23" s="12"/>
      <c r="V23" s="12"/>
      <c r="W23" s="12"/>
      <c r="X23" s="12"/>
      <c r="Y23" s="12"/>
      <c r="Z23" s="12"/>
      <c r="AA23" s="12"/>
      <c r="AB23" s="12"/>
      <c r="AC23" s="12"/>
      <c r="AD23" s="12"/>
      <c r="AE23" s="12"/>
    </row>
    <row r="24" spans="1:31">
      <c r="A24" s="7"/>
      <c r="B24" s="99" t="str">
        <f>IF(O34&lt;7,F32,IF((O34&gt;=7)*(D4&lt;=10),F33,F34))</f>
        <v>Einspeisevergütung bis 10kW</v>
      </c>
      <c r="C24" s="100"/>
      <c r="D24" s="101">
        <f>(D16-D20)*I6</f>
        <v>0</v>
      </c>
      <c r="E24" s="102"/>
      <c r="F24" s="29"/>
      <c r="G24" s="32"/>
      <c r="H24" s="32" t="s">
        <v>43</v>
      </c>
      <c r="I24" s="25"/>
      <c r="J24" s="34">
        <v>0.14560000000000001</v>
      </c>
      <c r="K24" s="171">
        <f>(10*L24+((D4-10))*J24)/D4</f>
        <v>0.15876666666666664</v>
      </c>
      <c r="L24" s="34">
        <v>0.1535</v>
      </c>
      <c r="M24" s="171">
        <f>IF(D4&lt;=10,L24,K24)</f>
        <v>0.1535</v>
      </c>
      <c r="N24" s="38"/>
      <c r="O24" s="86" t="s">
        <v>157</v>
      </c>
      <c r="P24" s="86"/>
      <c r="Q24" s="24"/>
      <c r="R24" s="12"/>
      <c r="S24" s="12"/>
      <c r="T24" s="12"/>
      <c r="U24" s="12"/>
      <c r="V24" s="12"/>
      <c r="W24" s="12"/>
      <c r="X24" s="12"/>
      <c r="Y24" s="12"/>
      <c r="Z24" s="12"/>
      <c r="AA24" s="12"/>
      <c r="AB24" s="12"/>
      <c r="AC24" s="12"/>
      <c r="AD24" s="12"/>
      <c r="AE24" s="12"/>
    </row>
    <row r="25" spans="1:31">
      <c r="A25" s="7"/>
      <c r="B25" s="103" t="s">
        <v>4</v>
      </c>
      <c r="C25" s="104"/>
      <c r="D25" s="101">
        <f>D20*I4</f>
        <v>0</v>
      </c>
      <c r="E25" s="102"/>
      <c r="F25" s="29"/>
      <c r="G25" s="29"/>
      <c r="H25" s="29"/>
      <c r="I25" s="37"/>
      <c r="J25" s="34">
        <v>0.14299999999999999</v>
      </c>
      <c r="K25" s="171">
        <f>(10*L25+((D4-10))*J25)/D4</f>
        <v>0.15583333333333335</v>
      </c>
      <c r="L25" s="34">
        <v>0.1507</v>
      </c>
      <c r="M25" s="171">
        <f>IF(D4&lt;=10,L25,K25)</f>
        <v>0.1507</v>
      </c>
      <c r="N25" s="38"/>
      <c r="O25" s="86" t="s">
        <v>158</v>
      </c>
      <c r="P25" s="86"/>
      <c r="Q25" s="24"/>
      <c r="R25" s="12"/>
      <c r="S25" s="23"/>
      <c r="T25" s="23"/>
      <c r="U25" s="23"/>
      <c r="V25" s="12"/>
      <c r="W25" s="12"/>
      <c r="X25" s="12"/>
      <c r="Y25" s="12"/>
      <c r="Z25" s="12"/>
      <c r="AA25" s="12"/>
      <c r="AB25" s="12"/>
      <c r="AC25" s="12"/>
      <c r="AD25" s="12"/>
      <c r="AE25" s="12"/>
    </row>
    <row r="26" spans="1:31" ht="15" customHeight="1">
      <c r="A26" s="7"/>
      <c r="B26" s="92" t="s">
        <v>53</v>
      </c>
      <c r="C26" s="93"/>
      <c r="D26" s="94">
        <f>MAX(D14:P14)-D14</f>
        <v>0</v>
      </c>
      <c r="E26" s="95"/>
      <c r="F26" s="29"/>
      <c r="G26" s="29"/>
      <c r="H26" s="29"/>
      <c r="I26" s="37"/>
      <c r="J26" s="34">
        <v>0.1404</v>
      </c>
      <c r="K26" s="171">
        <f>(10*L26+((D4-10))*J26)/D4</f>
        <v>0.15306666666666666</v>
      </c>
      <c r="L26" s="34">
        <v>0.14799999999999999</v>
      </c>
      <c r="M26" s="171">
        <f>IF(D4&lt;=10,L26,K26)</f>
        <v>0.14799999999999999</v>
      </c>
      <c r="N26" s="38"/>
      <c r="O26" s="86" t="s">
        <v>159</v>
      </c>
      <c r="P26" s="86"/>
      <c r="Q26" s="24"/>
      <c r="R26" s="12"/>
      <c r="S26" s="23"/>
      <c r="T26" s="12"/>
      <c r="U26" s="12"/>
      <c r="V26" s="12"/>
      <c r="W26" s="12"/>
      <c r="X26" s="12"/>
      <c r="Y26" s="12"/>
      <c r="Z26" s="12"/>
      <c r="AA26" s="12"/>
      <c r="AB26" s="12"/>
      <c r="AC26" s="12"/>
      <c r="AD26" s="12"/>
      <c r="AE26" s="12"/>
    </row>
    <row r="27" spans="1:31">
      <c r="A27" s="7"/>
      <c r="B27" s="7"/>
      <c r="C27" s="7"/>
      <c r="D27" s="7"/>
      <c r="E27" s="7"/>
      <c r="F27" s="29"/>
      <c r="G27" s="29"/>
      <c r="H27" s="29"/>
      <c r="I27" s="72"/>
      <c r="J27" s="34">
        <v>0.13789999999999999</v>
      </c>
      <c r="K27" s="171">
        <f>(10*L27+((D4-10))*J27)/D4</f>
        <v>0.15040000000000001</v>
      </c>
      <c r="L27" s="34">
        <v>0.1454</v>
      </c>
      <c r="M27" s="171">
        <f>IF(D4&lt;=10,L27,K27)</f>
        <v>0.1454</v>
      </c>
      <c r="N27" s="38"/>
      <c r="O27" s="86" t="s">
        <v>160</v>
      </c>
      <c r="P27" s="86"/>
      <c r="Q27" s="24"/>
      <c r="R27" s="12"/>
      <c r="S27" s="23"/>
      <c r="T27" s="12"/>
      <c r="U27" s="12"/>
      <c r="V27" s="12"/>
      <c r="W27" s="12"/>
      <c r="X27" s="12"/>
      <c r="Y27" s="12"/>
      <c r="Z27" s="12"/>
      <c r="AA27" s="12"/>
      <c r="AB27" s="12"/>
      <c r="AC27" s="12"/>
      <c r="AD27" s="12"/>
      <c r="AE27" s="12"/>
    </row>
    <row r="28" spans="1:31">
      <c r="A28" s="7"/>
      <c r="B28" s="7"/>
      <c r="C28" s="7"/>
      <c r="D28" s="7"/>
      <c r="E28" s="7"/>
      <c r="F28" s="72"/>
      <c r="G28" s="72"/>
      <c r="H28" s="72"/>
      <c r="I28" s="72"/>
      <c r="J28" s="34">
        <v>0.13539999999999999</v>
      </c>
      <c r="K28" s="171">
        <f>(10*L28+((D4-10))*J28)/D4</f>
        <v>0.14756666666666668</v>
      </c>
      <c r="L28" s="34">
        <v>0.14269999999999999</v>
      </c>
      <c r="M28" s="171">
        <f>IF(D4&lt;=10,L28,K28)</f>
        <v>0.14269999999999999</v>
      </c>
      <c r="N28" s="38"/>
      <c r="O28" s="86" t="s">
        <v>161</v>
      </c>
      <c r="P28" s="86"/>
      <c r="Q28" s="24"/>
      <c r="R28" s="12"/>
      <c r="S28" s="23"/>
      <c r="T28" s="12"/>
      <c r="U28" s="12"/>
      <c r="V28" s="12"/>
      <c r="W28" s="12"/>
      <c r="X28" s="12"/>
      <c r="Y28" s="12"/>
      <c r="Z28" s="12"/>
      <c r="AA28" s="12"/>
      <c r="AB28" s="12"/>
      <c r="AC28" s="12"/>
      <c r="AD28" s="12"/>
      <c r="AE28" s="12"/>
    </row>
    <row r="29" spans="1:31">
      <c r="A29" s="7"/>
      <c r="B29" s="7"/>
      <c r="C29" s="7"/>
      <c r="D29" s="7"/>
      <c r="E29" s="7"/>
      <c r="F29" s="72"/>
      <c r="G29" s="72"/>
      <c r="H29" s="72"/>
      <c r="I29" s="72"/>
      <c r="J29" s="34">
        <v>0.13539999999999999</v>
      </c>
      <c r="K29" s="171">
        <f>(10*L29+((D4-10))*J29)/D4</f>
        <v>0.14756666666666668</v>
      </c>
      <c r="L29" s="34">
        <v>0.14269999999999999</v>
      </c>
      <c r="M29" s="171">
        <f>IF(D4&lt;=10,L29,K29)</f>
        <v>0.14269999999999999</v>
      </c>
      <c r="N29" s="38"/>
      <c r="O29" s="86" t="s">
        <v>162</v>
      </c>
      <c r="P29" s="86"/>
      <c r="Q29" s="24"/>
      <c r="R29" s="12"/>
      <c r="S29" s="23"/>
      <c r="T29" s="12"/>
      <c r="U29" s="12"/>
      <c r="V29" s="12"/>
      <c r="W29" s="12"/>
      <c r="X29" s="12"/>
      <c r="Y29" s="12"/>
      <c r="Z29" s="12"/>
      <c r="AA29" s="12"/>
      <c r="AB29" s="12"/>
      <c r="AC29" s="12"/>
      <c r="AD29" s="12"/>
      <c r="AE29" s="12"/>
    </row>
    <row r="30" spans="1:31">
      <c r="A30" s="7"/>
      <c r="B30" s="96"/>
      <c r="C30" s="97"/>
      <c r="D30" s="97"/>
      <c r="E30" s="98"/>
      <c r="F30" s="37"/>
      <c r="G30" s="37"/>
      <c r="H30" s="37"/>
      <c r="I30" s="37"/>
      <c r="J30" s="34">
        <v>0.13539999999999999</v>
      </c>
      <c r="K30" s="171">
        <f>(10*L30+((D4-10))*J30)/D4</f>
        <v>0.14756666666666668</v>
      </c>
      <c r="L30" s="34">
        <v>0.14269999999999999</v>
      </c>
      <c r="M30" s="171">
        <f>IF(D4&lt;=10,L30,K30)</f>
        <v>0.14269999999999999</v>
      </c>
      <c r="N30" s="38"/>
      <c r="O30" s="86" t="s">
        <v>152</v>
      </c>
      <c r="P30" s="86"/>
      <c r="Q30" s="24"/>
      <c r="R30" s="12"/>
      <c r="S30" s="23"/>
      <c r="T30" s="12"/>
      <c r="U30" s="12"/>
      <c r="V30" s="12"/>
      <c r="W30" s="12"/>
      <c r="X30" s="12"/>
      <c r="Y30" s="12"/>
      <c r="Z30" s="12"/>
      <c r="AA30" s="12"/>
      <c r="AB30" s="12"/>
      <c r="AC30" s="12"/>
      <c r="AD30" s="12"/>
      <c r="AE30" s="12"/>
    </row>
    <row r="31" spans="1:31">
      <c r="A31" s="7"/>
      <c r="B31" s="81"/>
      <c r="C31" s="82"/>
      <c r="D31" s="82"/>
      <c r="E31" s="83"/>
      <c r="F31" s="37"/>
      <c r="G31" s="37"/>
      <c r="H31" s="37"/>
      <c r="I31" s="37"/>
      <c r="J31" s="37"/>
      <c r="K31" s="37"/>
      <c r="L31" s="37"/>
      <c r="M31" s="37"/>
      <c r="N31" s="37"/>
      <c r="O31" s="37"/>
      <c r="P31" s="37"/>
      <c r="Q31" s="24"/>
      <c r="R31" s="12"/>
      <c r="S31" s="23"/>
      <c r="T31" s="12"/>
      <c r="U31" s="12"/>
      <c r="V31" s="12"/>
      <c r="W31" s="12"/>
      <c r="X31" s="12"/>
      <c r="Y31" s="12"/>
      <c r="Z31" s="12"/>
      <c r="AA31" s="12"/>
      <c r="AB31" s="12"/>
      <c r="AC31" s="12"/>
      <c r="AD31" s="12"/>
      <c r="AE31" s="12"/>
    </row>
    <row r="32" spans="1:31">
      <c r="A32" s="7"/>
      <c r="B32" s="81"/>
      <c r="C32" s="82"/>
      <c r="D32" s="82"/>
      <c r="E32" s="83"/>
      <c r="F32" s="84" t="s">
        <v>12</v>
      </c>
      <c r="G32" s="85"/>
      <c r="H32" s="85"/>
      <c r="I32" s="37"/>
      <c r="J32" s="37"/>
      <c r="K32" s="37"/>
      <c r="L32" s="37"/>
      <c r="M32" s="37"/>
      <c r="N32" s="37"/>
      <c r="O32" s="37"/>
      <c r="P32" s="37"/>
      <c r="Q32" s="24"/>
      <c r="R32" s="12"/>
      <c r="S32" s="23"/>
      <c r="T32" s="12"/>
      <c r="U32" s="12"/>
      <c r="V32" s="12"/>
      <c r="W32" s="12"/>
      <c r="X32" s="12"/>
      <c r="Y32" s="12"/>
      <c r="Z32" s="12"/>
      <c r="AA32" s="12"/>
      <c r="AB32" s="12"/>
      <c r="AC32" s="12"/>
      <c r="AD32" s="12"/>
      <c r="AE32" s="12"/>
    </row>
    <row r="33" spans="1:31">
      <c r="A33" s="7"/>
      <c r="B33" s="81"/>
      <c r="C33" s="82"/>
      <c r="D33" s="82"/>
      <c r="E33" s="83"/>
      <c r="F33" s="84" t="s">
        <v>46</v>
      </c>
      <c r="G33" s="85"/>
      <c r="H33" s="85"/>
      <c r="I33" s="37"/>
      <c r="J33" s="37"/>
      <c r="K33" s="37"/>
      <c r="L33" s="37"/>
      <c r="M33" s="37"/>
      <c r="N33" s="37"/>
      <c r="O33" s="37"/>
      <c r="P33" s="37"/>
      <c r="Q33" s="24"/>
      <c r="R33" s="12"/>
      <c r="S33" s="23"/>
      <c r="T33" s="12"/>
      <c r="U33" s="12"/>
      <c r="V33" s="12"/>
      <c r="W33" s="12"/>
      <c r="X33" s="12"/>
      <c r="Y33" s="12"/>
      <c r="Z33" s="12"/>
      <c r="AA33" s="12"/>
      <c r="AB33" s="12"/>
      <c r="AC33" s="12"/>
      <c r="AD33" s="12"/>
      <c r="AE33" s="12"/>
    </row>
    <row r="34" spans="1:31">
      <c r="A34" s="7"/>
      <c r="B34" s="81"/>
      <c r="C34" s="82"/>
      <c r="D34" s="82"/>
      <c r="E34" s="83"/>
      <c r="F34" s="84" t="s">
        <v>57</v>
      </c>
      <c r="G34" s="85"/>
      <c r="H34" s="85"/>
      <c r="I34" s="37"/>
      <c r="J34" s="32"/>
      <c r="K34" s="32"/>
      <c r="L34" s="37"/>
      <c r="M34" s="86" t="s">
        <v>41</v>
      </c>
      <c r="N34" s="86"/>
      <c r="O34" s="88">
        <v>8</v>
      </c>
      <c r="P34" s="88"/>
      <c r="Q34" s="24"/>
      <c r="R34" s="12"/>
      <c r="S34" s="12"/>
      <c r="T34" s="12"/>
      <c r="U34" s="12"/>
      <c r="V34" s="12"/>
      <c r="W34" s="12"/>
      <c r="X34" s="12"/>
      <c r="Y34" s="12"/>
      <c r="Z34" s="12"/>
      <c r="AA34" s="12"/>
      <c r="AB34" s="12"/>
      <c r="AC34" s="12"/>
      <c r="AD34" s="12"/>
      <c r="AE34" s="12"/>
    </row>
    <row r="35" spans="1:31">
      <c r="A35" s="7"/>
      <c r="B35" s="81"/>
      <c r="C35" s="82"/>
      <c r="D35" s="82"/>
      <c r="E35" s="83"/>
      <c r="F35" s="84" t="s">
        <v>44</v>
      </c>
      <c r="G35" s="85"/>
      <c r="H35" s="85"/>
      <c r="I35" s="37"/>
      <c r="J35" s="89" t="s">
        <v>45</v>
      </c>
      <c r="K35" s="89"/>
      <c r="L35" s="37"/>
      <c r="M35" s="90">
        <f>(D16-D20)*I6-O35</f>
        <v>0</v>
      </c>
      <c r="N35" s="90"/>
      <c r="O35" s="91">
        <f>I6*H23</f>
        <v>0</v>
      </c>
      <c r="P35" s="91"/>
      <c r="Q35" s="14"/>
      <c r="R35" s="12"/>
      <c r="S35" s="12"/>
      <c r="T35" s="12"/>
      <c r="U35" s="12"/>
      <c r="V35" s="12"/>
      <c r="W35" s="12"/>
      <c r="X35" s="12"/>
      <c r="Y35" s="12"/>
      <c r="Z35" s="12"/>
      <c r="AA35" s="12"/>
      <c r="AB35" s="12"/>
      <c r="AC35" s="12"/>
      <c r="AD35" s="12"/>
      <c r="AE35" s="12"/>
    </row>
    <row r="36" spans="1:31">
      <c r="A36" s="7"/>
      <c r="B36" s="77"/>
      <c r="C36" s="78"/>
      <c r="D36" s="78"/>
      <c r="E36" s="79"/>
      <c r="F36" s="7"/>
      <c r="G36" s="7"/>
      <c r="H36" s="7"/>
      <c r="I36" s="37"/>
      <c r="J36" s="7"/>
      <c r="K36" s="7"/>
      <c r="L36" s="37"/>
      <c r="M36" s="7"/>
      <c r="N36" s="7"/>
      <c r="O36" s="7"/>
      <c r="P36" s="7"/>
      <c r="Q36" s="14"/>
      <c r="R36" s="12"/>
      <c r="S36" s="12"/>
      <c r="T36" s="12"/>
      <c r="U36" s="12"/>
      <c r="V36" s="12"/>
      <c r="W36" s="12"/>
      <c r="X36" s="12"/>
      <c r="Y36" s="12"/>
      <c r="Z36" s="12"/>
      <c r="AA36" s="12"/>
      <c r="AB36" s="12"/>
      <c r="AC36" s="12"/>
      <c r="AD36" s="12"/>
      <c r="AE36" s="12"/>
    </row>
    <row r="37" spans="1:31">
      <c r="A37" s="7"/>
      <c r="B37" s="16"/>
      <c r="C37" s="16"/>
      <c r="D37" s="16"/>
      <c r="E37" s="11"/>
      <c r="F37" s="80" t="s">
        <v>150</v>
      </c>
      <c r="G37" s="80"/>
      <c r="H37" s="80"/>
      <c r="I37" s="87" t="s">
        <v>151</v>
      </c>
      <c r="J37" s="87"/>
      <c r="K37" s="87"/>
      <c r="L37" s="16"/>
      <c r="M37" s="25"/>
      <c r="N37" s="25"/>
      <c r="O37" s="25"/>
      <c r="P37" s="25"/>
      <c r="Q37" s="7"/>
      <c r="R37" s="12"/>
      <c r="S37" s="12"/>
      <c r="T37" s="12"/>
      <c r="U37" s="12"/>
      <c r="V37" s="12"/>
      <c r="W37" s="12"/>
      <c r="X37" s="12"/>
      <c r="Y37" s="12"/>
      <c r="Z37" s="12"/>
      <c r="AA37" s="12"/>
      <c r="AB37" s="12"/>
      <c r="AC37" s="12"/>
      <c r="AD37" s="12"/>
      <c r="AE37" s="12"/>
    </row>
    <row r="38" spans="1:31">
      <c r="A38" s="40"/>
      <c r="B38" s="40"/>
      <c r="C38" s="40"/>
      <c r="D38" s="40"/>
      <c r="E38" s="48"/>
      <c r="F38" s="48"/>
      <c r="G38" s="48"/>
      <c r="H38" s="48"/>
      <c r="I38" s="48"/>
      <c r="J38" s="48"/>
      <c r="K38" s="48"/>
      <c r="L38" s="48"/>
      <c r="M38" s="48"/>
      <c r="N38" s="40"/>
      <c r="O38" s="40"/>
      <c r="P38" s="40"/>
      <c r="Q38" s="40"/>
      <c r="R38" s="12"/>
      <c r="S38" s="12"/>
      <c r="T38" s="12"/>
      <c r="U38" s="12"/>
      <c r="V38" s="12"/>
      <c r="W38" s="12"/>
      <c r="X38" s="12"/>
      <c r="Y38" s="12"/>
      <c r="Z38" s="12"/>
      <c r="AA38" s="12"/>
      <c r="AB38" s="12"/>
      <c r="AC38" s="12"/>
      <c r="AD38" s="12"/>
      <c r="AE38" s="12"/>
    </row>
    <row r="39" spans="1:31">
      <c r="A39" s="40"/>
      <c r="B39" s="40"/>
      <c r="C39" s="40"/>
      <c r="D39" s="40"/>
      <c r="E39" s="48"/>
      <c r="F39" s="48"/>
      <c r="G39" s="48"/>
      <c r="H39" s="48"/>
      <c r="I39" s="48"/>
      <c r="J39" s="48"/>
      <c r="K39" s="48"/>
      <c r="L39" s="48"/>
      <c r="M39" s="48"/>
      <c r="N39" s="40"/>
      <c r="O39" s="40"/>
      <c r="P39" s="40"/>
      <c r="Q39" s="40"/>
      <c r="R39" s="12"/>
      <c r="S39" s="12"/>
      <c r="T39" s="12"/>
      <c r="U39" s="12"/>
      <c r="V39" s="12"/>
      <c r="W39" s="12"/>
      <c r="X39" s="12"/>
      <c r="Y39" s="12"/>
      <c r="Z39" s="12"/>
      <c r="AA39" s="12"/>
      <c r="AB39" s="12"/>
      <c r="AC39" s="12"/>
      <c r="AD39" s="12"/>
      <c r="AE39" s="12"/>
    </row>
    <row r="40" spans="1:31">
      <c r="A40" s="40"/>
      <c r="B40" s="40"/>
      <c r="C40" s="40"/>
      <c r="D40" s="40"/>
      <c r="E40" s="48"/>
      <c r="F40" s="48"/>
      <c r="G40" s="48"/>
      <c r="H40" s="48"/>
      <c r="I40" s="48"/>
      <c r="J40" s="48"/>
      <c r="K40" s="48"/>
      <c r="L40" s="48"/>
      <c r="M40" s="48"/>
      <c r="N40" s="40"/>
      <c r="O40" s="41"/>
      <c r="P40" s="40"/>
      <c r="Q40" s="40"/>
      <c r="R40" s="12"/>
      <c r="S40" s="12"/>
      <c r="T40" s="12"/>
      <c r="U40" s="12"/>
      <c r="V40" s="12"/>
      <c r="W40" s="12"/>
      <c r="X40" s="12"/>
      <c r="Y40" s="12"/>
      <c r="Z40" s="12"/>
      <c r="AA40" s="12"/>
      <c r="AB40" s="12"/>
      <c r="AC40" s="12"/>
      <c r="AD40" s="12"/>
      <c r="AE40" s="12"/>
    </row>
    <row r="41" spans="1:31">
      <c r="A41" s="40"/>
      <c r="B41" s="40"/>
      <c r="C41" s="40"/>
      <c r="D41" s="40"/>
      <c r="E41" s="48"/>
      <c r="F41" s="48"/>
      <c r="G41" s="48"/>
      <c r="H41" s="48"/>
      <c r="I41" s="48"/>
      <c r="J41" s="48"/>
      <c r="K41" s="48"/>
      <c r="L41" s="48"/>
      <c r="M41" s="48"/>
      <c r="N41" s="40"/>
      <c r="O41" s="40"/>
      <c r="P41" s="40"/>
      <c r="Q41" s="40"/>
      <c r="R41" s="12"/>
      <c r="S41" s="12"/>
      <c r="T41" s="12"/>
      <c r="U41" s="12"/>
      <c r="V41" s="12"/>
      <c r="W41" s="12"/>
      <c r="X41" s="12"/>
      <c r="Y41" s="12"/>
      <c r="Z41" s="12"/>
      <c r="AA41" s="12"/>
      <c r="AB41" s="12"/>
      <c r="AC41" s="12"/>
      <c r="AD41" s="12"/>
      <c r="AE41" s="12"/>
    </row>
    <row r="42" spans="1:31">
      <c r="A42" s="40"/>
      <c r="B42" s="40"/>
      <c r="C42" s="42"/>
      <c r="D42" s="42"/>
      <c r="E42" s="47"/>
      <c r="F42" s="47"/>
      <c r="G42" s="47"/>
      <c r="H42" s="47"/>
      <c r="I42" s="47"/>
      <c r="J42" s="47"/>
      <c r="K42" s="47"/>
      <c r="L42" s="47"/>
      <c r="M42" s="48"/>
      <c r="N42" s="40"/>
      <c r="O42" s="40"/>
      <c r="P42" s="40"/>
      <c r="Q42" s="40"/>
      <c r="R42" s="12"/>
      <c r="S42" s="12"/>
      <c r="T42" s="12"/>
      <c r="U42" s="12"/>
      <c r="V42" s="12"/>
      <c r="W42" s="12"/>
      <c r="X42" s="12"/>
      <c r="Y42" s="12"/>
      <c r="Z42" s="12"/>
      <c r="AA42" s="12"/>
      <c r="AB42" s="12"/>
      <c r="AC42" s="12"/>
      <c r="AD42" s="12"/>
      <c r="AE42" s="12"/>
    </row>
    <row r="43" spans="1:31">
      <c r="A43" s="40"/>
      <c r="B43" s="40"/>
      <c r="C43" s="43"/>
      <c r="D43" s="47" t="s">
        <v>47</v>
      </c>
      <c r="E43" s="47"/>
      <c r="F43" s="47" t="s">
        <v>54</v>
      </c>
      <c r="G43" s="47"/>
      <c r="H43" s="47" t="s">
        <v>49</v>
      </c>
      <c r="I43" s="47"/>
      <c r="J43" s="47" t="s">
        <v>53</v>
      </c>
      <c r="K43" s="47"/>
      <c r="L43" s="47"/>
      <c r="M43" s="48"/>
      <c r="N43" s="40"/>
      <c r="O43" s="40"/>
      <c r="P43" s="40"/>
      <c r="Q43" s="40"/>
      <c r="R43" s="12"/>
      <c r="S43" s="12"/>
      <c r="T43" s="12"/>
      <c r="U43" s="12"/>
      <c r="V43" s="12"/>
      <c r="W43" s="12"/>
      <c r="X43" s="12"/>
      <c r="Y43" s="12"/>
      <c r="Z43" s="12"/>
      <c r="AA43" s="12"/>
      <c r="AB43" s="12"/>
      <c r="AC43" s="12"/>
      <c r="AD43" s="12"/>
      <c r="AE43" s="12"/>
    </row>
    <row r="44" spans="1:31">
      <c r="A44" s="40"/>
      <c r="B44" s="40"/>
      <c r="C44" s="44">
        <v>41275</v>
      </c>
      <c r="D44" s="42"/>
      <c r="E44" s="49">
        <v>0</v>
      </c>
      <c r="F44" s="47"/>
      <c r="G44" s="49">
        <v>0</v>
      </c>
      <c r="H44" s="47"/>
      <c r="I44" s="49">
        <v>0</v>
      </c>
      <c r="J44" s="47"/>
      <c r="K44" s="49">
        <v>0</v>
      </c>
      <c r="L44" s="47"/>
      <c r="M44" s="48"/>
      <c r="N44" s="40"/>
      <c r="O44" s="40"/>
      <c r="P44" s="40"/>
      <c r="Q44" s="40"/>
      <c r="R44" s="12"/>
      <c r="S44" s="12"/>
      <c r="T44" s="12"/>
      <c r="U44" s="12"/>
      <c r="V44" s="12"/>
      <c r="W44" s="12"/>
      <c r="X44" s="12"/>
      <c r="Y44" s="12"/>
      <c r="Z44" s="12"/>
      <c r="AA44" s="12"/>
      <c r="AB44" s="12"/>
      <c r="AC44" s="12"/>
      <c r="AD44" s="12"/>
      <c r="AE44" s="12"/>
    </row>
    <row r="45" spans="1:31">
      <c r="A45" s="40"/>
      <c r="B45" s="40"/>
      <c r="C45" s="45">
        <v>41305</v>
      </c>
      <c r="D45" s="46">
        <f>E$11-$D$11</f>
        <v>0</v>
      </c>
      <c r="E45" s="49">
        <f t="shared" ref="E45:E56" si="0">IF(D45&lt;=0,D$58,D45)</f>
        <v>0</v>
      </c>
      <c r="F45" s="49">
        <f>E$12-$D$12</f>
        <v>0</v>
      </c>
      <c r="G45" s="49">
        <f t="shared" ref="G45:G56" si="1">IF(F45&lt;=0,F$58,F45)</f>
        <v>0</v>
      </c>
      <c r="H45" s="49">
        <f>E$13-$D$13</f>
        <v>0</v>
      </c>
      <c r="I45" s="49">
        <f t="shared" ref="I45:I56" si="2">IF(H45&lt;=0,H$58,H45)</f>
        <v>0</v>
      </c>
      <c r="J45" s="49">
        <f>E$14-$D$14</f>
        <v>0</v>
      </c>
      <c r="K45" s="49">
        <f t="shared" ref="K45:K56" si="3">IF(J45&lt;=0,J$58,J45)</f>
        <v>0</v>
      </c>
      <c r="L45" s="47"/>
      <c r="M45" s="48"/>
      <c r="N45" s="40"/>
      <c r="O45" s="40"/>
      <c r="P45" s="40"/>
      <c r="Q45" s="40"/>
      <c r="R45" s="12"/>
      <c r="S45" s="12"/>
      <c r="T45" s="12"/>
      <c r="U45" s="12"/>
      <c r="V45" s="12"/>
      <c r="W45" s="12"/>
      <c r="X45" s="12"/>
      <c r="Y45" s="12"/>
      <c r="Z45" s="12"/>
      <c r="AA45" s="12"/>
      <c r="AB45" s="12"/>
      <c r="AC45" s="12"/>
      <c r="AD45" s="12"/>
      <c r="AE45" s="12"/>
    </row>
    <row r="46" spans="1:31">
      <c r="A46" s="40"/>
      <c r="B46" s="40"/>
      <c r="C46" s="45">
        <v>41333</v>
      </c>
      <c r="D46" s="46">
        <f>F$11-$D$11</f>
        <v>0</v>
      </c>
      <c r="E46" s="49">
        <f t="shared" si="0"/>
        <v>0</v>
      </c>
      <c r="F46" s="49">
        <f>F$12-$D$12</f>
        <v>0</v>
      </c>
      <c r="G46" s="49">
        <f t="shared" si="1"/>
        <v>0</v>
      </c>
      <c r="H46" s="49">
        <f>F$13-$D$13</f>
        <v>0</v>
      </c>
      <c r="I46" s="49">
        <f t="shared" si="2"/>
        <v>0</v>
      </c>
      <c r="J46" s="49">
        <f>F$14-$D$14</f>
        <v>0</v>
      </c>
      <c r="K46" s="49">
        <f t="shared" si="3"/>
        <v>0</v>
      </c>
      <c r="L46" s="47"/>
      <c r="M46" s="48"/>
      <c r="N46" s="40"/>
      <c r="O46" s="40"/>
      <c r="P46" s="40"/>
      <c r="Q46" s="40"/>
      <c r="R46" s="12"/>
      <c r="S46" s="12"/>
      <c r="T46" s="12"/>
      <c r="U46" s="12"/>
      <c r="V46" s="12"/>
      <c r="W46" s="12"/>
      <c r="X46" s="12"/>
      <c r="Y46" s="12"/>
      <c r="Z46" s="12"/>
      <c r="AA46" s="12"/>
      <c r="AB46" s="12"/>
      <c r="AC46" s="12"/>
      <c r="AD46" s="12"/>
      <c r="AE46" s="12"/>
    </row>
    <row r="47" spans="1:31">
      <c r="A47" s="40"/>
      <c r="B47" s="40"/>
      <c r="C47" s="45">
        <v>41364</v>
      </c>
      <c r="D47" s="46">
        <f>G$11-$D$11</f>
        <v>0</v>
      </c>
      <c r="E47" s="49">
        <f t="shared" si="0"/>
        <v>0</v>
      </c>
      <c r="F47" s="49">
        <f>G$12-$D$12</f>
        <v>0</v>
      </c>
      <c r="G47" s="49">
        <f t="shared" si="1"/>
        <v>0</v>
      </c>
      <c r="H47" s="49">
        <f>G$13-$D$13</f>
        <v>0</v>
      </c>
      <c r="I47" s="49">
        <f t="shared" si="2"/>
        <v>0</v>
      </c>
      <c r="J47" s="49">
        <f>G$14-$D$14</f>
        <v>0</v>
      </c>
      <c r="K47" s="49">
        <f t="shared" si="3"/>
        <v>0</v>
      </c>
      <c r="L47" s="47"/>
      <c r="M47" s="48"/>
      <c r="N47" s="40"/>
      <c r="O47" s="40"/>
      <c r="P47" s="40"/>
      <c r="Q47" s="40"/>
      <c r="R47" s="12"/>
      <c r="S47" s="12"/>
      <c r="T47" s="12"/>
      <c r="U47" s="12"/>
      <c r="V47" s="12"/>
      <c r="W47" s="12"/>
      <c r="X47" s="12"/>
      <c r="Y47" s="12"/>
      <c r="Z47" s="12"/>
      <c r="AA47" s="12"/>
      <c r="AB47" s="12"/>
      <c r="AC47" s="12"/>
      <c r="AD47" s="12"/>
      <c r="AE47" s="12"/>
    </row>
    <row r="48" spans="1:31">
      <c r="A48" s="40"/>
      <c r="B48" s="40"/>
      <c r="C48" s="45">
        <v>41394</v>
      </c>
      <c r="D48" s="46">
        <f>H$11-$D$11</f>
        <v>0</v>
      </c>
      <c r="E48" s="49">
        <f t="shared" si="0"/>
        <v>0</v>
      </c>
      <c r="F48" s="49">
        <f>H$12-$D$12</f>
        <v>0</v>
      </c>
      <c r="G48" s="49">
        <f t="shared" si="1"/>
        <v>0</v>
      </c>
      <c r="H48" s="49">
        <f>H$13-$D$13</f>
        <v>0</v>
      </c>
      <c r="I48" s="49">
        <f t="shared" si="2"/>
        <v>0</v>
      </c>
      <c r="J48" s="49">
        <f>H$14-$D$14</f>
        <v>0</v>
      </c>
      <c r="K48" s="49">
        <f t="shared" si="3"/>
        <v>0</v>
      </c>
      <c r="L48" s="47"/>
      <c r="M48" s="48"/>
      <c r="N48" s="40"/>
      <c r="O48" s="40"/>
      <c r="P48" s="40"/>
      <c r="Q48" s="40"/>
      <c r="R48" s="12"/>
      <c r="S48" s="12"/>
      <c r="T48" s="12"/>
      <c r="U48" s="12"/>
      <c r="V48" s="12"/>
      <c r="W48" s="12"/>
      <c r="X48" s="12"/>
      <c r="Y48" s="12"/>
      <c r="Z48" s="12"/>
      <c r="AA48" s="12"/>
      <c r="AB48" s="12"/>
      <c r="AC48" s="12"/>
      <c r="AD48" s="12"/>
      <c r="AE48" s="12"/>
    </row>
    <row r="49" spans="1:31">
      <c r="A49" s="40"/>
      <c r="B49" s="40"/>
      <c r="C49" s="45">
        <v>41425</v>
      </c>
      <c r="D49" s="46">
        <f>I$11-$D$11</f>
        <v>0</v>
      </c>
      <c r="E49" s="49">
        <f t="shared" si="0"/>
        <v>0</v>
      </c>
      <c r="F49" s="49">
        <f>I$12-$D$12</f>
        <v>0</v>
      </c>
      <c r="G49" s="49">
        <f t="shared" si="1"/>
        <v>0</v>
      </c>
      <c r="H49" s="49">
        <f>I$13-$D$13</f>
        <v>0</v>
      </c>
      <c r="I49" s="49">
        <f t="shared" si="2"/>
        <v>0</v>
      </c>
      <c r="J49" s="49">
        <f>I$14-$D$14</f>
        <v>0</v>
      </c>
      <c r="K49" s="49">
        <f t="shared" si="3"/>
        <v>0</v>
      </c>
      <c r="L49" s="47"/>
      <c r="M49" s="48"/>
      <c r="N49" s="40"/>
      <c r="O49" s="40"/>
      <c r="P49" s="40"/>
      <c r="Q49" s="40"/>
      <c r="R49" s="12"/>
      <c r="S49" s="12"/>
      <c r="T49" s="12"/>
      <c r="U49" s="12"/>
      <c r="V49" s="12"/>
      <c r="W49" s="12"/>
      <c r="X49" s="12"/>
      <c r="Y49" s="12"/>
      <c r="Z49" s="12"/>
      <c r="AA49" s="12"/>
      <c r="AB49" s="12"/>
      <c r="AC49" s="12"/>
      <c r="AD49" s="12"/>
      <c r="AE49" s="12"/>
    </row>
    <row r="50" spans="1:31">
      <c r="A50" s="40"/>
      <c r="B50" s="40"/>
      <c r="C50" s="45">
        <v>41455</v>
      </c>
      <c r="D50" s="46">
        <f>J$11-$D$11</f>
        <v>0</v>
      </c>
      <c r="E50" s="49">
        <f t="shared" si="0"/>
        <v>0</v>
      </c>
      <c r="F50" s="49">
        <f>J$12-$D$12</f>
        <v>0</v>
      </c>
      <c r="G50" s="49">
        <f t="shared" si="1"/>
        <v>0</v>
      </c>
      <c r="H50" s="49">
        <f>J$13-$D$13</f>
        <v>0</v>
      </c>
      <c r="I50" s="49">
        <f t="shared" si="2"/>
        <v>0</v>
      </c>
      <c r="J50" s="49">
        <f>J$14-$D$14</f>
        <v>0</v>
      </c>
      <c r="K50" s="49">
        <f t="shared" si="3"/>
        <v>0</v>
      </c>
      <c r="L50" s="47"/>
      <c r="M50" s="48"/>
      <c r="N50" s="40"/>
      <c r="O50" s="40"/>
      <c r="P50" s="40"/>
      <c r="Q50" s="40"/>
      <c r="R50" s="12"/>
      <c r="S50" s="12"/>
      <c r="T50" s="12"/>
      <c r="U50" s="12"/>
      <c r="V50" s="12"/>
      <c r="W50" s="12"/>
      <c r="X50" s="12"/>
      <c r="Y50" s="12"/>
      <c r="Z50" s="12"/>
      <c r="AA50" s="12"/>
      <c r="AB50" s="12"/>
      <c r="AC50" s="12"/>
      <c r="AD50" s="12"/>
      <c r="AE50" s="12"/>
    </row>
    <row r="51" spans="1:31">
      <c r="A51" s="40"/>
      <c r="B51" s="40"/>
      <c r="C51" s="45">
        <v>41486</v>
      </c>
      <c r="D51" s="46">
        <f>K$11-$D$11</f>
        <v>0</v>
      </c>
      <c r="E51" s="49">
        <f t="shared" si="0"/>
        <v>0</v>
      </c>
      <c r="F51" s="49">
        <f>K$12-$D$12</f>
        <v>0</v>
      </c>
      <c r="G51" s="49">
        <f t="shared" si="1"/>
        <v>0</v>
      </c>
      <c r="H51" s="49">
        <f>K$13-$D$13</f>
        <v>0</v>
      </c>
      <c r="I51" s="49">
        <f t="shared" si="2"/>
        <v>0</v>
      </c>
      <c r="J51" s="49">
        <f>K$14-$D$14</f>
        <v>0</v>
      </c>
      <c r="K51" s="49">
        <f t="shared" si="3"/>
        <v>0</v>
      </c>
      <c r="L51" s="47"/>
      <c r="M51" s="48"/>
      <c r="N51" s="40"/>
      <c r="O51" s="40"/>
      <c r="P51" s="40"/>
      <c r="Q51" s="40"/>
      <c r="R51" s="12"/>
      <c r="S51" s="12"/>
      <c r="T51" s="12"/>
      <c r="U51" s="12"/>
      <c r="V51" s="12"/>
      <c r="W51" s="12"/>
      <c r="X51" s="12"/>
      <c r="Y51" s="12"/>
      <c r="Z51" s="12"/>
      <c r="AA51" s="12"/>
      <c r="AB51" s="12"/>
      <c r="AC51" s="12"/>
      <c r="AD51" s="12"/>
      <c r="AE51" s="12"/>
    </row>
    <row r="52" spans="1:31">
      <c r="A52" s="40"/>
      <c r="B52" s="40"/>
      <c r="C52" s="45">
        <v>41517</v>
      </c>
      <c r="D52" s="46">
        <f>L$11-$D$11</f>
        <v>0</v>
      </c>
      <c r="E52" s="49">
        <f t="shared" si="0"/>
        <v>0</v>
      </c>
      <c r="F52" s="49">
        <f>L$12-$D$12</f>
        <v>0</v>
      </c>
      <c r="G52" s="49">
        <f t="shared" si="1"/>
        <v>0</v>
      </c>
      <c r="H52" s="49">
        <f>L$13-$D$13</f>
        <v>0</v>
      </c>
      <c r="I52" s="49">
        <f t="shared" si="2"/>
        <v>0</v>
      </c>
      <c r="J52" s="49">
        <f>L$14-$D$14</f>
        <v>0</v>
      </c>
      <c r="K52" s="49">
        <f t="shared" si="3"/>
        <v>0</v>
      </c>
      <c r="L52" s="47"/>
      <c r="M52" s="48"/>
      <c r="N52" s="40"/>
      <c r="O52" s="40"/>
      <c r="P52" s="40"/>
      <c r="Q52" s="40"/>
      <c r="R52" s="12"/>
      <c r="S52" s="12"/>
      <c r="T52" s="12"/>
      <c r="U52" s="12"/>
      <c r="V52" s="12"/>
      <c r="W52" s="12"/>
      <c r="X52" s="12"/>
      <c r="Y52" s="12"/>
      <c r="Z52" s="12"/>
      <c r="AA52" s="12"/>
      <c r="AB52" s="12"/>
      <c r="AC52" s="12"/>
      <c r="AD52" s="12"/>
      <c r="AE52" s="12"/>
    </row>
    <row r="53" spans="1:31">
      <c r="A53" s="40"/>
      <c r="B53" s="40"/>
      <c r="C53" s="45">
        <v>41547</v>
      </c>
      <c r="D53" s="46">
        <f>M$11-$D$11</f>
        <v>0</v>
      </c>
      <c r="E53" s="49">
        <f t="shared" si="0"/>
        <v>0</v>
      </c>
      <c r="F53" s="49">
        <f>M$12-$D$12</f>
        <v>0</v>
      </c>
      <c r="G53" s="49">
        <f t="shared" si="1"/>
        <v>0</v>
      </c>
      <c r="H53" s="49">
        <f>M$13-$D$13</f>
        <v>0</v>
      </c>
      <c r="I53" s="49">
        <f t="shared" si="2"/>
        <v>0</v>
      </c>
      <c r="J53" s="49">
        <f>M$14-$D$14</f>
        <v>0</v>
      </c>
      <c r="K53" s="49">
        <f t="shared" si="3"/>
        <v>0</v>
      </c>
      <c r="L53" s="47"/>
      <c r="M53" s="48"/>
      <c r="N53" s="40"/>
      <c r="O53" s="40"/>
      <c r="P53" s="40"/>
      <c r="Q53" s="40"/>
      <c r="R53" s="12"/>
      <c r="S53" s="12"/>
      <c r="T53" s="12"/>
      <c r="U53" s="12"/>
      <c r="V53" s="12"/>
      <c r="W53" s="12"/>
      <c r="X53" s="12"/>
      <c r="Y53" s="12"/>
      <c r="Z53" s="12"/>
      <c r="AA53" s="12"/>
      <c r="AB53" s="12"/>
      <c r="AC53" s="12"/>
      <c r="AD53" s="12"/>
      <c r="AE53" s="12"/>
    </row>
    <row r="54" spans="1:31">
      <c r="A54" s="40"/>
      <c r="B54" s="40"/>
      <c r="C54" s="45">
        <v>41578</v>
      </c>
      <c r="D54" s="46">
        <f>N$11-$D$11</f>
        <v>0</v>
      </c>
      <c r="E54" s="49">
        <f t="shared" si="0"/>
        <v>0</v>
      </c>
      <c r="F54" s="49">
        <f>N$12-$D$12</f>
        <v>0</v>
      </c>
      <c r="G54" s="49">
        <f t="shared" si="1"/>
        <v>0</v>
      </c>
      <c r="H54" s="49">
        <f>N$13-$D$13</f>
        <v>0</v>
      </c>
      <c r="I54" s="49">
        <f t="shared" si="2"/>
        <v>0</v>
      </c>
      <c r="J54" s="49">
        <f>N$14-$D$14</f>
        <v>0</v>
      </c>
      <c r="K54" s="49">
        <f t="shared" si="3"/>
        <v>0</v>
      </c>
      <c r="L54" s="47"/>
      <c r="M54" s="48"/>
      <c r="N54" s="40"/>
      <c r="O54" s="40"/>
      <c r="P54" s="40"/>
      <c r="Q54" s="40"/>
      <c r="R54" s="12"/>
      <c r="S54" s="12"/>
      <c r="T54" s="12"/>
      <c r="U54" s="12"/>
      <c r="V54" s="12"/>
      <c r="W54" s="12"/>
      <c r="X54" s="12"/>
      <c r="Y54" s="12"/>
      <c r="Z54" s="12"/>
      <c r="AA54" s="12"/>
      <c r="AB54" s="12"/>
      <c r="AC54" s="12"/>
      <c r="AD54" s="12"/>
      <c r="AE54" s="12"/>
    </row>
    <row r="55" spans="1:31">
      <c r="A55" s="40"/>
      <c r="B55" s="40"/>
      <c r="C55" s="45">
        <v>41608</v>
      </c>
      <c r="D55" s="46">
        <f>O$11-$D$11</f>
        <v>0</v>
      </c>
      <c r="E55" s="49">
        <f t="shared" si="0"/>
        <v>0</v>
      </c>
      <c r="F55" s="49">
        <f>O$12-$D$12</f>
        <v>0</v>
      </c>
      <c r="G55" s="49">
        <f t="shared" si="1"/>
        <v>0</v>
      </c>
      <c r="H55" s="49">
        <f>O$13-$D$13</f>
        <v>0</v>
      </c>
      <c r="I55" s="49">
        <f t="shared" si="2"/>
        <v>0</v>
      </c>
      <c r="J55" s="49">
        <f>O$14-$D$14</f>
        <v>0</v>
      </c>
      <c r="K55" s="49">
        <f t="shared" si="3"/>
        <v>0</v>
      </c>
      <c r="L55" s="47"/>
      <c r="M55" s="48"/>
      <c r="N55" s="40"/>
      <c r="O55" s="40"/>
      <c r="P55" s="40"/>
      <c r="Q55" s="40"/>
      <c r="R55" s="12"/>
      <c r="S55" s="12"/>
      <c r="T55" s="12"/>
      <c r="U55" s="12"/>
      <c r="V55" s="12"/>
      <c r="W55" s="12"/>
      <c r="X55" s="12"/>
      <c r="Y55" s="12"/>
      <c r="Z55" s="12"/>
      <c r="AA55" s="12"/>
      <c r="AB55" s="12"/>
      <c r="AC55" s="12"/>
      <c r="AD55" s="12"/>
      <c r="AE55" s="12"/>
    </row>
    <row r="56" spans="1:31">
      <c r="A56" s="40"/>
      <c r="B56" s="40"/>
      <c r="C56" s="45">
        <v>41639</v>
      </c>
      <c r="D56" s="46">
        <f>P$11-$D$11</f>
        <v>0</v>
      </c>
      <c r="E56" s="49">
        <f t="shared" si="0"/>
        <v>0</v>
      </c>
      <c r="F56" s="49">
        <f>P$12-$D$12</f>
        <v>0</v>
      </c>
      <c r="G56" s="49">
        <f t="shared" si="1"/>
        <v>0</v>
      </c>
      <c r="H56" s="49">
        <f>P$13-$D$13</f>
        <v>0</v>
      </c>
      <c r="I56" s="49">
        <f t="shared" si="2"/>
        <v>0</v>
      </c>
      <c r="J56" s="49">
        <f>P$14-$D$14</f>
        <v>0</v>
      </c>
      <c r="K56" s="49">
        <f t="shared" si="3"/>
        <v>0</v>
      </c>
      <c r="L56" s="47"/>
      <c r="M56" s="48"/>
      <c r="N56" s="40"/>
      <c r="O56" s="40"/>
      <c r="P56" s="40"/>
      <c r="Q56" s="40"/>
      <c r="R56" s="12"/>
      <c r="S56" s="12"/>
      <c r="T56" s="12"/>
      <c r="U56" s="12"/>
      <c r="V56" s="12"/>
      <c r="W56" s="12"/>
      <c r="X56" s="12"/>
      <c r="Y56" s="12"/>
      <c r="Z56" s="12"/>
      <c r="AA56" s="12"/>
      <c r="AB56" s="12"/>
      <c r="AC56" s="12"/>
      <c r="AD56" s="12"/>
      <c r="AE56" s="12"/>
    </row>
    <row r="57" spans="1:31">
      <c r="A57" s="40"/>
      <c r="B57" s="40"/>
      <c r="C57" s="43" t="s">
        <v>55</v>
      </c>
      <c r="D57" s="46">
        <f>MAX(D45:D56)</f>
        <v>0</v>
      </c>
      <c r="E57" s="47"/>
      <c r="F57" s="49">
        <f>MAX(F45:F56)</f>
        <v>0</v>
      </c>
      <c r="G57" s="47"/>
      <c r="H57" s="49">
        <f>MAX(H45:H56)</f>
        <v>0</v>
      </c>
      <c r="I57" s="47"/>
      <c r="J57" s="49">
        <f>MAX(J45:J56)</f>
        <v>0</v>
      </c>
      <c r="K57" s="47"/>
      <c r="L57" s="47"/>
      <c r="M57" s="48"/>
      <c r="N57" s="40"/>
      <c r="O57" s="40"/>
      <c r="P57" s="40"/>
      <c r="Q57" s="40"/>
      <c r="R57" s="12"/>
      <c r="S57" s="12"/>
      <c r="T57" s="12"/>
      <c r="U57" s="12"/>
      <c r="V57" s="12"/>
      <c r="W57" s="12"/>
      <c r="X57" s="12"/>
      <c r="Y57" s="12"/>
      <c r="Z57" s="12"/>
      <c r="AA57" s="12"/>
      <c r="AB57" s="12"/>
      <c r="AC57" s="12"/>
      <c r="AD57" s="12"/>
      <c r="AE57" s="12"/>
    </row>
    <row r="58" spans="1:31">
      <c r="A58" s="40"/>
      <c r="B58" s="40"/>
      <c r="C58" s="43" t="s">
        <v>56</v>
      </c>
      <c r="D58" s="46">
        <f>IF(D57&gt;=0,D57,0)</f>
        <v>0</v>
      </c>
      <c r="E58" s="47"/>
      <c r="F58" s="49">
        <f>IF(F57&gt;=0,F57,0)</f>
        <v>0</v>
      </c>
      <c r="G58" s="47"/>
      <c r="H58" s="49">
        <f>IF(H57&gt;=0,H57,0)</f>
        <v>0</v>
      </c>
      <c r="I58" s="47"/>
      <c r="J58" s="49">
        <f>IF(J57&gt;=0,J57,0)</f>
        <v>0</v>
      </c>
      <c r="K58" s="47"/>
      <c r="L58" s="47"/>
      <c r="M58" s="48"/>
      <c r="N58" s="40"/>
      <c r="O58" s="40"/>
      <c r="P58" s="40"/>
      <c r="Q58" s="40"/>
      <c r="R58" s="12"/>
      <c r="S58" s="12"/>
      <c r="T58" s="12"/>
      <c r="U58" s="12"/>
      <c r="V58" s="12"/>
      <c r="W58" s="12"/>
      <c r="X58" s="12"/>
      <c r="Y58" s="12"/>
      <c r="Z58" s="12"/>
      <c r="AA58" s="12"/>
      <c r="AB58" s="12"/>
      <c r="AC58" s="12"/>
      <c r="AD58" s="12"/>
      <c r="AE58" s="12"/>
    </row>
    <row r="59" spans="1:31">
      <c r="A59" s="40"/>
      <c r="B59" s="40"/>
      <c r="C59" s="42"/>
      <c r="D59" s="42"/>
      <c r="E59" s="47"/>
      <c r="F59" s="47"/>
      <c r="G59" s="47"/>
      <c r="H59" s="47"/>
      <c r="I59" s="47"/>
      <c r="J59" s="47"/>
      <c r="K59" s="47"/>
      <c r="L59" s="47"/>
      <c r="M59" s="48"/>
      <c r="N59" s="40"/>
      <c r="O59" s="40"/>
      <c r="P59" s="40"/>
      <c r="Q59" s="40"/>
      <c r="R59" s="12"/>
      <c r="S59" s="12"/>
      <c r="T59" s="12"/>
      <c r="U59" s="12"/>
      <c r="V59" s="12"/>
      <c r="W59" s="12"/>
      <c r="X59" s="12"/>
      <c r="Y59" s="12"/>
      <c r="Z59" s="12"/>
      <c r="AA59" s="12"/>
      <c r="AB59" s="12"/>
      <c r="AC59" s="12"/>
      <c r="AD59" s="12"/>
      <c r="AE59" s="12"/>
    </row>
    <row r="60" spans="1:31">
      <c r="A60" s="40"/>
      <c r="B60" s="40"/>
      <c r="C60" s="42"/>
      <c r="D60" s="42"/>
      <c r="E60" s="47"/>
      <c r="F60" s="47"/>
      <c r="G60" s="47"/>
      <c r="H60" s="47"/>
      <c r="I60" s="47"/>
      <c r="J60" s="47"/>
      <c r="K60" s="47"/>
      <c r="L60" s="47"/>
      <c r="M60" s="48"/>
      <c r="N60" s="40"/>
      <c r="O60" s="40"/>
      <c r="P60" s="40"/>
      <c r="Q60" s="40"/>
      <c r="R60" s="12"/>
      <c r="S60" s="12"/>
      <c r="T60" s="12"/>
      <c r="U60" s="12"/>
      <c r="V60" s="12"/>
      <c r="W60" s="12"/>
      <c r="X60" s="12"/>
      <c r="Y60" s="12"/>
      <c r="Z60" s="12"/>
      <c r="AA60" s="12"/>
      <c r="AB60" s="12"/>
      <c r="AC60" s="12"/>
      <c r="AD60" s="12"/>
      <c r="AE60" s="12"/>
    </row>
    <row r="61" spans="1:31">
      <c r="A61" s="40"/>
      <c r="B61" s="40"/>
      <c r="C61" s="42"/>
      <c r="D61" s="42"/>
      <c r="E61" s="47"/>
      <c r="F61" s="47"/>
      <c r="G61" s="47"/>
      <c r="H61" s="47"/>
      <c r="I61" s="47"/>
      <c r="J61" s="47"/>
      <c r="K61" s="47"/>
      <c r="L61" s="47"/>
      <c r="M61" s="48"/>
      <c r="N61" s="40"/>
      <c r="O61" s="40"/>
      <c r="P61" s="40"/>
      <c r="Q61" s="40"/>
      <c r="R61" s="12"/>
      <c r="S61" s="12"/>
      <c r="T61" s="12"/>
      <c r="U61" s="12"/>
      <c r="V61" s="12"/>
      <c r="W61" s="12"/>
      <c r="X61" s="12"/>
      <c r="Y61" s="12"/>
      <c r="Z61" s="12"/>
      <c r="AA61" s="12"/>
      <c r="AB61" s="12"/>
      <c r="AC61" s="12"/>
      <c r="AD61" s="12"/>
      <c r="AE61" s="12"/>
    </row>
    <row r="62" spans="1:31">
      <c r="A62" s="40"/>
      <c r="B62" s="40"/>
      <c r="C62" s="40"/>
      <c r="D62" s="40"/>
      <c r="E62" s="40"/>
      <c r="F62" s="40"/>
      <c r="G62" s="40"/>
      <c r="H62" s="40"/>
      <c r="I62" s="40"/>
      <c r="J62" s="40"/>
      <c r="K62" s="40"/>
      <c r="L62" s="40"/>
      <c r="M62" s="40"/>
      <c r="N62" s="40"/>
      <c r="O62" s="40"/>
      <c r="P62" s="40"/>
      <c r="Q62" s="40"/>
      <c r="R62" s="12"/>
      <c r="S62" s="12"/>
      <c r="T62" s="12"/>
      <c r="U62" s="12"/>
      <c r="V62" s="12"/>
      <c r="W62" s="12"/>
      <c r="X62" s="12"/>
      <c r="Y62" s="12"/>
      <c r="Z62" s="12"/>
      <c r="AA62" s="12"/>
      <c r="AB62" s="12"/>
      <c r="AC62" s="12"/>
      <c r="AD62" s="12"/>
      <c r="AE62" s="12"/>
    </row>
    <row r="63" spans="1:31">
      <c r="A63" s="40"/>
      <c r="B63" s="40"/>
      <c r="C63" s="40"/>
      <c r="D63" s="40"/>
      <c r="E63" s="40"/>
      <c r="F63" s="40"/>
      <c r="G63" s="40"/>
      <c r="H63" s="40"/>
      <c r="I63" s="40"/>
      <c r="J63" s="40"/>
      <c r="K63" s="40"/>
      <c r="L63" s="40"/>
      <c r="M63" s="40"/>
      <c r="N63" s="40"/>
      <c r="O63" s="40"/>
      <c r="P63" s="40"/>
      <c r="Q63" s="40"/>
      <c r="R63" s="12"/>
      <c r="S63" s="12"/>
      <c r="T63" s="12"/>
      <c r="U63" s="12"/>
      <c r="V63" s="12"/>
      <c r="W63" s="12"/>
      <c r="X63" s="12"/>
      <c r="Y63" s="12"/>
      <c r="Z63" s="12"/>
      <c r="AA63" s="12"/>
      <c r="AB63" s="12"/>
      <c r="AC63" s="12"/>
      <c r="AD63" s="12"/>
      <c r="AE63" s="12"/>
    </row>
    <row r="64" spans="1:31">
      <c r="A64" s="40"/>
      <c r="B64" s="40"/>
      <c r="C64" s="40"/>
      <c r="D64" s="40"/>
      <c r="E64" s="40"/>
      <c r="F64" s="40"/>
      <c r="G64" s="40"/>
      <c r="H64" s="40"/>
      <c r="I64" s="40"/>
      <c r="J64" s="40"/>
      <c r="K64" s="40"/>
      <c r="L64" s="40"/>
      <c r="M64" s="40"/>
      <c r="N64" s="40"/>
      <c r="O64" s="40"/>
      <c r="P64" s="40"/>
      <c r="Q64" s="40"/>
      <c r="R64" s="12"/>
      <c r="S64" s="12"/>
      <c r="T64" s="12"/>
      <c r="U64" s="12"/>
      <c r="V64" s="12"/>
      <c r="W64" s="12"/>
      <c r="X64" s="12"/>
      <c r="Y64" s="12"/>
      <c r="Z64" s="12"/>
      <c r="AA64" s="12"/>
      <c r="AB64" s="12"/>
      <c r="AC64" s="12"/>
      <c r="AD64" s="12"/>
      <c r="AE64" s="12"/>
    </row>
    <row r="65" spans="1:31">
      <c r="A65" s="40"/>
      <c r="B65" s="40"/>
      <c r="C65" s="40"/>
      <c r="D65" s="40"/>
      <c r="E65" s="40"/>
      <c r="F65" s="40"/>
      <c r="G65" s="40"/>
      <c r="H65" s="40"/>
      <c r="I65" s="40"/>
      <c r="J65" s="40"/>
      <c r="K65" s="40"/>
      <c r="L65" s="40"/>
      <c r="M65" s="40"/>
      <c r="N65" s="40"/>
      <c r="O65" s="40"/>
      <c r="P65" s="40"/>
      <c r="Q65" s="40"/>
      <c r="R65" s="12"/>
      <c r="S65" s="12"/>
      <c r="T65" s="12"/>
      <c r="U65" s="12"/>
      <c r="V65" s="12"/>
      <c r="W65" s="12"/>
      <c r="X65" s="12"/>
      <c r="Y65" s="12"/>
      <c r="Z65" s="12"/>
      <c r="AA65" s="12"/>
      <c r="AB65" s="12"/>
      <c r="AC65" s="12"/>
      <c r="AD65" s="12"/>
      <c r="AE65" s="12"/>
    </row>
    <row r="66" spans="1:31">
      <c r="A66" s="40"/>
      <c r="B66" s="40"/>
      <c r="C66" s="40"/>
      <c r="D66" s="40"/>
      <c r="E66" s="40"/>
      <c r="F66" s="40"/>
      <c r="G66" s="40"/>
      <c r="H66" s="40"/>
      <c r="I66" s="40"/>
      <c r="J66" s="40"/>
      <c r="K66" s="40"/>
      <c r="L66" s="40"/>
      <c r="M66" s="40"/>
      <c r="N66" s="40"/>
      <c r="O66" s="40"/>
      <c r="P66" s="40"/>
      <c r="Q66" s="40"/>
      <c r="R66" s="12"/>
      <c r="S66" s="12"/>
      <c r="T66" s="12"/>
      <c r="U66" s="12"/>
      <c r="V66" s="12"/>
      <c r="W66" s="12"/>
      <c r="X66" s="12"/>
      <c r="Y66" s="12"/>
      <c r="Z66" s="12"/>
      <c r="AA66" s="12"/>
      <c r="AB66" s="12"/>
      <c r="AC66" s="12"/>
      <c r="AD66" s="12"/>
      <c r="AE66" s="12"/>
    </row>
    <row r="67" spans="1:31">
      <c r="A67" s="40"/>
      <c r="B67" s="40"/>
      <c r="C67" s="40"/>
      <c r="D67" s="40"/>
      <c r="E67" s="40"/>
      <c r="F67" s="40"/>
      <c r="G67" s="40"/>
      <c r="H67" s="40"/>
      <c r="I67" s="40"/>
      <c r="J67" s="40"/>
      <c r="K67" s="40"/>
      <c r="L67" s="40"/>
      <c r="M67" s="40"/>
      <c r="N67" s="40"/>
      <c r="O67" s="40"/>
      <c r="P67" s="40"/>
      <c r="Q67" s="40"/>
      <c r="R67" s="12"/>
      <c r="S67" s="12"/>
      <c r="T67" s="12"/>
      <c r="U67" s="12"/>
      <c r="V67" s="12"/>
      <c r="W67" s="12"/>
      <c r="X67" s="12"/>
      <c r="Y67" s="12"/>
      <c r="Z67" s="12"/>
      <c r="AA67" s="12"/>
      <c r="AB67" s="12"/>
      <c r="AC67" s="12"/>
      <c r="AD67" s="12"/>
      <c r="AE67" s="12"/>
    </row>
    <row r="68" spans="1:31">
      <c r="A68" s="40"/>
      <c r="B68" s="40"/>
      <c r="C68" s="40"/>
      <c r="D68" s="40"/>
      <c r="E68" s="40"/>
      <c r="F68" s="40"/>
      <c r="G68" s="40"/>
      <c r="H68" s="40"/>
      <c r="I68" s="40"/>
      <c r="J68" s="40"/>
      <c r="K68" s="40"/>
      <c r="L68" s="40"/>
      <c r="M68" s="40"/>
      <c r="N68" s="40"/>
      <c r="O68" s="40"/>
      <c r="P68" s="40"/>
      <c r="Q68" s="40"/>
      <c r="R68" s="12"/>
      <c r="S68" s="12"/>
      <c r="T68" s="12"/>
      <c r="U68" s="12"/>
      <c r="V68" s="12"/>
      <c r="W68" s="12"/>
      <c r="X68" s="12"/>
      <c r="Y68" s="12"/>
      <c r="Z68" s="12"/>
      <c r="AA68" s="12"/>
      <c r="AB68" s="12"/>
      <c r="AC68" s="12"/>
      <c r="AD68" s="12"/>
      <c r="AE68" s="12"/>
    </row>
    <row r="69" spans="1:31">
      <c r="A69" s="40"/>
      <c r="B69" s="40"/>
      <c r="C69" s="40"/>
      <c r="D69" s="40"/>
      <c r="E69" s="40"/>
      <c r="F69" s="40"/>
      <c r="G69" s="40"/>
      <c r="H69" s="40"/>
      <c r="I69" s="40"/>
      <c r="J69" s="40"/>
      <c r="K69" s="40"/>
      <c r="L69" s="40"/>
      <c r="M69" s="40"/>
      <c r="N69" s="40"/>
      <c r="O69" s="40"/>
      <c r="P69" s="40"/>
      <c r="Q69" s="40"/>
      <c r="R69" s="12"/>
      <c r="S69" s="12"/>
      <c r="T69" s="12"/>
      <c r="U69" s="12"/>
      <c r="V69" s="12"/>
      <c r="W69" s="12"/>
      <c r="X69" s="12"/>
      <c r="Y69" s="12"/>
      <c r="Z69" s="12"/>
      <c r="AA69" s="12"/>
      <c r="AB69" s="12"/>
      <c r="AC69" s="12"/>
      <c r="AD69" s="12"/>
      <c r="AE69" s="12"/>
    </row>
    <row r="70" spans="1:31">
      <c r="A70" s="40"/>
      <c r="B70" s="40"/>
      <c r="C70" s="40"/>
      <c r="D70" s="40"/>
      <c r="E70" s="40"/>
      <c r="F70" s="40"/>
      <c r="G70" s="40"/>
      <c r="H70" s="40"/>
      <c r="I70" s="40"/>
      <c r="J70" s="40"/>
      <c r="K70" s="40"/>
      <c r="L70" s="40"/>
      <c r="M70" s="40"/>
      <c r="N70" s="40"/>
      <c r="O70" s="40"/>
      <c r="P70" s="40"/>
      <c r="Q70" s="40"/>
      <c r="R70" s="12"/>
      <c r="S70" s="12"/>
      <c r="T70" s="12"/>
      <c r="U70" s="12"/>
      <c r="V70" s="12"/>
      <c r="W70" s="12"/>
      <c r="X70" s="12"/>
      <c r="Y70" s="12"/>
      <c r="Z70" s="12"/>
      <c r="AA70" s="12"/>
      <c r="AB70" s="12"/>
      <c r="AC70" s="12"/>
      <c r="AD70" s="12"/>
      <c r="AE70" s="12"/>
    </row>
    <row r="71" spans="1:31">
      <c r="A71" s="40"/>
      <c r="B71" s="40"/>
      <c r="C71" s="40"/>
      <c r="D71" s="40"/>
      <c r="E71" s="40"/>
      <c r="F71" s="40"/>
      <c r="G71" s="40"/>
      <c r="H71" s="40"/>
      <c r="I71" s="40"/>
      <c r="J71" s="40"/>
      <c r="K71" s="40"/>
      <c r="L71" s="40"/>
      <c r="M71" s="40"/>
      <c r="N71" s="40"/>
      <c r="O71" s="40"/>
      <c r="P71" s="40"/>
      <c r="Q71" s="40"/>
      <c r="R71" s="12"/>
      <c r="S71" s="12"/>
      <c r="T71" s="12"/>
      <c r="U71" s="12"/>
      <c r="V71" s="12"/>
      <c r="W71" s="12"/>
      <c r="X71" s="12"/>
      <c r="Y71" s="12"/>
      <c r="Z71" s="12"/>
      <c r="AA71" s="12"/>
      <c r="AB71" s="12"/>
      <c r="AC71" s="12"/>
      <c r="AD71" s="12"/>
      <c r="AE71" s="12"/>
    </row>
    <row r="72" spans="1:31">
      <c r="A72" s="40"/>
      <c r="B72" s="40"/>
      <c r="C72" s="40"/>
      <c r="D72" s="40"/>
      <c r="E72" s="40"/>
      <c r="F72" s="40"/>
      <c r="G72" s="40"/>
      <c r="H72" s="40"/>
      <c r="I72" s="40"/>
      <c r="J72" s="40"/>
      <c r="K72" s="40"/>
      <c r="L72" s="40"/>
      <c r="M72" s="40"/>
      <c r="N72" s="40"/>
      <c r="O72" s="40"/>
      <c r="P72" s="40"/>
      <c r="Q72" s="40"/>
      <c r="R72" s="12"/>
      <c r="S72" s="12"/>
      <c r="T72" s="12"/>
      <c r="U72" s="12"/>
      <c r="V72" s="12"/>
      <c r="W72" s="12"/>
      <c r="X72" s="12"/>
      <c r="Y72" s="12"/>
      <c r="Z72" s="12"/>
      <c r="AA72" s="12"/>
      <c r="AB72" s="12"/>
      <c r="AC72" s="12"/>
      <c r="AD72" s="12"/>
      <c r="AE72" s="12"/>
    </row>
    <row r="73" spans="1:31">
      <c r="A73" s="40"/>
      <c r="B73" s="40"/>
      <c r="C73" s="40"/>
      <c r="D73" s="40"/>
      <c r="E73" s="40"/>
      <c r="F73" s="40"/>
      <c r="G73" s="40"/>
      <c r="H73" s="40"/>
      <c r="I73" s="40"/>
      <c r="J73" s="40"/>
      <c r="K73" s="40"/>
      <c r="L73" s="40"/>
      <c r="M73" s="40"/>
      <c r="N73" s="40"/>
      <c r="O73" s="40"/>
      <c r="P73" s="40"/>
      <c r="Q73" s="40"/>
      <c r="R73" s="12"/>
      <c r="S73" s="12"/>
      <c r="T73" s="12"/>
      <c r="U73" s="12"/>
      <c r="V73" s="12"/>
      <c r="W73" s="12"/>
      <c r="X73" s="12"/>
      <c r="Y73" s="12"/>
      <c r="Z73" s="12"/>
      <c r="AA73" s="12"/>
      <c r="AB73" s="12"/>
      <c r="AC73" s="12"/>
      <c r="AD73" s="12"/>
      <c r="AE73" s="12"/>
    </row>
    <row r="74" spans="1:31">
      <c r="A74" s="40"/>
      <c r="B74" s="40"/>
      <c r="C74" s="40"/>
      <c r="D74" s="40"/>
      <c r="E74" s="40"/>
      <c r="F74" s="40"/>
      <c r="G74" s="40"/>
      <c r="H74" s="40"/>
      <c r="I74" s="40"/>
      <c r="J74" s="40"/>
      <c r="K74" s="40"/>
      <c r="L74" s="40"/>
      <c r="M74" s="40"/>
      <c r="N74" s="40"/>
      <c r="O74" s="40"/>
      <c r="P74" s="40"/>
      <c r="Q74" s="40"/>
      <c r="R74" s="12"/>
      <c r="S74" s="12"/>
      <c r="T74" s="12"/>
      <c r="U74" s="12"/>
      <c r="V74" s="12"/>
      <c r="W74" s="12"/>
      <c r="X74" s="12"/>
      <c r="Y74" s="12"/>
      <c r="Z74" s="12"/>
      <c r="AA74" s="12"/>
      <c r="AB74" s="12"/>
      <c r="AC74" s="12"/>
      <c r="AD74" s="12"/>
      <c r="AE74" s="12"/>
    </row>
    <row r="75" spans="1:31">
      <c r="A75" s="40"/>
      <c r="B75" s="40"/>
      <c r="C75" s="40"/>
      <c r="D75" s="40"/>
      <c r="E75" s="40"/>
      <c r="F75" s="40"/>
      <c r="G75" s="40"/>
      <c r="H75" s="40"/>
      <c r="I75" s="40"/>
      <c r="J75" s="40"/>
      <c r="K75" s="40"/>
      <c r="L75" s="40"/>
      <c r="M75" s="40"/>
      <c r="N75" s="40"/>
      <c r="O75" s="40"/>
      <c r="P75" s="40"/>
      <c r="Q75" s="40"/>
      <c r="R75" s="12"/>
      <c r="S75" s="12"/>
      <c r="T75" s="12"/>
      <c r="U75" s="12"/>
      <c r="V75" s="12"/>
      <c r="W75" s="12"/>
      <c r="X75" s="12"/>
      <c r="Y75" s="12"/>
      <c r="Z75" s="12"/>
      <c r="AA75" s="12"/>
      <c r="AB75" s="12"/>
      <c r="AC75" s="12"/>
      <c r="AD75" s="12"/>
      <c r="AE75" s="12"/>
    </row>
  </sheetData>
  <sheetProtection password="CF4C" sheet="1" objects="1" scenarios="1" selectLockedCells="1"/>
  <mergeCells count="73">
    <mergeCell ref="B4:C4"/>
    <mergeCell ref="F4:H4"/>
    <mergeCell ref="K4:N5"/>
    <mergeCell ref="O4:P5"/>
    <mergeCell ref="B5:C5"/>
    <mergeCell ref="F5:H5"/>
    <mergeCell ref="B2:C2"/>
    <mergeCell ref="F2:H2"/>
    <mergeCell ref="K2:N3"/>
    <mergeCell ref="O2:P3"/>
    <mergeCell ref="F3:H3"/>
    <mergeCell ref="F6:H6"/>
    <mergeCell ref="K6:O6"/>
    <mergeCell ref="K7:N7"/>
    <mergeCell ref="O7:P7"/>
    <mergeCell ref="B17:C17"/>
    <mergeCell ref="D17:E17"/>
    <mergeCell ref="O17:P17"/>
    <mergeCell ref="B9:C9"/>
    <mergeCell ref="B10:C10"/>
    <mergeCell ref="B11:C11"/>
    <mergeCell ref="B12:C12"/>
    <mergeCell ref="B13:C13"/>
    <mergeCell ref="B14:C14"/>
    <mergeCell ref="B16:C16"/>
    <mergeCell ref="D16:E16"/>
    <mergeCell ref="F16:H16"/>
    <mergeCell ref="O16:P16"/>
    <mergeCell ref="B21:C21"/>
    <mergeCell ref="D21:E21"/>
    <mergeCell ref="B22:C22"/>
    <mergeCell ref="D22:E22"/>
    <mergeCell ref="B18:C18"/>
    <mergeCell ref="D18:E18"/>
    <mergeCell ref="B19:C19"/>
    <mergeCell ref="D19:E19"/>
    <mergeCell ref="B20:C20"/>
    <mergeCell ref="D20:E20"/>
    <mergeCell ref="O22:P22"/>
    <mergeCell ref="O23:P23"/>
    <mergeCell ref="B30:E30"/>
    <mergeCell ref="O24:P24"/>
    <mergeCell ref="B24:C24"/>
    <mergeCell ref="D24:E24"/>
    <mergeCell ref="B25:C25"/>
    <mergeCell ref="D25:E25"/>
    <mergeCell ref="B23:C23"/>
    <mergeCell ref="D23:E23"/>
    <mergeCell ref="O25:P25"/>
    <mergeCell ref="B32:E32"/>
    <mergeCell ref="F32:H32"/>
    <mergeCell ref="O26:P26"/>
    <mergeCell ref="B33:E33"/>
    <mergeCell ref="F33:H33"/>
    <mergeCell ref="O27:P27"/>
    <mergeCell ref="B26:C26"/>
    <mergeCell ref="D26:E26"/>
    <mergeCell ref="B36:E36"/>
    <mergeCell ref="F37:H37"/>
    <mergeCell ref="I37:K37"/>
    <mergeCell ref="O28:P28"/>
    <mergeCell ref="O29:P29"/>
    <mergeCell ref="O30:P30"/>
    <mergeCell ref="B34:E34"/>
    <mergeCell ref="F34:H34"/>
    <mergeCell ref="M34:N34"/>
    <mergeCell ref="O34:P34"/>
    <mergeCell ref="B35:E35"/>
    <mergeCell ref="F35:H35"/>
    <mergeCell ref="J35:K35"/>
    <mergeCell ref="M35:N35"/>
    <mergeCell ref="O35:P35"/>
    <mergeCell ref="B31:E31"/>
  </mergeCells>
  <conditionalFormatting sqref="P6">
    <cfRule type="cellIs" dxfId="1" priority="6" operator="lessThan">
      <formula>0</formula>
    </cfRule>
  </conditionalFormatting>
  <conditionalFormatting sqref="K1">
    <cfRule type="cellIs" dxfId="0" priority="5" operator="lessThan">
      <formula>0</formula>
    </cfRule>
  </conditionalFormatting>
  <hyperlinks>
    <hyperlink ref="I37:K37" r:id="rId1" display="jbroermann@osnanet.de"/>
    <hyperlink ref="B7" r:id="rId2" location="doc405794body"/>
  </hyperlinks>
  <pageMargins left="0.15748031496062992" right="0.17" top="0.35433070866141736" bottom="0.18" header="0.31496062992125984" footer="0.31496062992125984"/>
  <pageSetup paperSize="9" orientation="landscape" r:id="rId3"/>
  <headerFooter>
    <oddFooter>&amp;L&amp;D&amp;C&amp;A&amp;R&amp;F</oddFooter>
  </headerFooter>
  <drawing r:id="rId4"/>
  <legacyDrawing r:id="rId5"/>
</worksheet>
</file>

<file path=xl/worksheets/sheet3.xml><?xml version="1.0" encoding="utf-8"?>
<worksheet xmlns="http://schemas.openxmlformats.org/spreadsheetml/2006/main" xmlns:r="http://schemas.openxmlformats.org/officeDocument/2006/relationships">
  <dimension ref="A1:L55"/>
  <sheetViews>
    <sheetView topLeftCell="A32" workbookViewId="0">
      <selection activeCell="K11" sqref="K11"/>
    </sheetView>
  </sheetViews>
  <sheetFormatPr baseColWidth="10" defaultRowHeight="15"/>
  <cols>
    <col min="1" max="1" width="20" customWidth="1"/>
    <col min="2" max="11" width="10.85546875" customWidth="1"/>
  </cols>
  <sheetData>
    <row r="1" spans="1:9" ht="30" customHeight="1">
      <c r="A1" s="167" t="s">
        <v>60</v>
      </c>
      <c r="B1" s="142"/>
      <c r="C1" s="142"/>
      <c r="D1" s="142"/>
      <c r="E1" s="142"/>
      <c r="F1" s="142"/>
      <c r="G1" s="142"/>
      <c r="H1" s="142"/>
    </row>
    <row r="2" spans="1:9" ht="31.5" customHeight="1">
      <c r="A2" s="158" t="s">
        <v>61</v>
      </c>
      <c r="B2" s="142"/>
      <c r="C2" s="142"/>
      <c r="D2" s="142"/>
      <c r="E2" s="142"/>
      <c r="F2" s="142"/>
      <c r="G2" s="142"/>
      <c r="H2" s="142"/>
    </row>
    <row r="3" spans="1:9" ht="33.75" customHeight="1">
      <c r="A3" s="168" t="s">
        <v>62</v>
      </c>
      <c r="B3" s="142"/>
      <c r="C3" s="142"/>
      <c r="D3" s="142"/>
      <c r="E3" s="142"/>
      <c r="F3" s="142"/>
      <c r="G3" s="142"/>
      <c r="H3" s="142"/>
    </row>
    <row r="4" spans="1:9" ht="45" customHeight="1">
      <c r="A4" s="169" t="s">
        <v>63</v>
      </c>
      <c r="B4" s="142"/>
      <c r="C4" s="142"/>
      <c r="D4" s="142"/>
      <c r="E4" s="142"/>
      <c r="F4" s="142"/>
      <c r="G4" s="142"/>
      <c r="H4" s="142"/>
    </row>
    <row r="5" spans="1:9" ht="15.75" thickBot="1">
      <c r="A5" s="50"/>
    </row>
    <row r="6" spans="1:9" ht="16.5" customHeight="1" thickBot="1">
      <c r="A6" s="51"/>
      <c r="B6" s="161" t="s">
        <v>64</v>
      </c>
      <c r="C6" s="162"/>
      <c r="D6" s="162"/>
      <c r="E6" s="162"/>
      <c r="F6" s="163"/>
      <c r="G6" s="52"/>
      <c r="H6" s="53" t="s">
        <v>65</v>
      </c>
      <c r="I6" s="51"/>
    </row>
    <row r="7" spans="1:9" ht="30" customHeight="1" thickBot="1">
      <c r="A7" s="54" t="s">
        <v>66</v>
      </c>
      <c r="B7" s="161" t="s">
        <v>67</v>
      </c>
      <c r="C7" s="162"/>
      <c r="D7" s="162"/>
      <c r="E7" s="162"/>
      <c r="F7" s="163"/>
      <c r="G7" s="55" t="s">
        <v>68</v>
      </c>
      <c r="H7" s="55" t="s">
        <v>69</v>
      </c>
      <c r="I7" s="54" t="s">
        <v>70</v>
      </c>
    </row>
    <row r="8" spans="1:9" ht="29.25" customHeight="1" thickBot="1">
      <c r="A8" s="56" t="s">
        <v>19</v>
      </c>
      <c r="B8" s="52" t="s">
        <v>71</v>
      </c>
      <c r="C8" s="52" t="s">
        <v>72</v>
      </c>
      <c r="D8" s="52" t="s">
        <v>73</v>
      </c>
      <c r="E8" s="52" t="s">
        <v>74</v>
      </c>
      <c r="F8" s="52" t="s">
        <v>75</v>
      </c>
      <c r="G8" s="57" t="s">
        <v>76</v>
      </c>
      <c r="H8" s="57" t="s">
        <v>76</v>
      </c>
      <c r="I8" s="56" t="s">
        <v>77</v>
      </c>
    </row>
    <row r="9" spans="1:9" ht="30.75" thickBot="1">
      <c r="A9" s="51" t="s">
        <v>78</v>
      </c>
      <c r="B9" s="58">
        <v>50.62</v>
      </c>
      <c r="C9" s="58">
        <v>50.62</v>
      </c>
      <c r="D9" s="58">
        <v>50.62</v>
      </c>
      <c r="E9" s="58">
        <v>50.62</v>
      </c>
      <c r="F9" s="58">
        <v>0</v>
      </c>
      <c r="G9" s="58" t="s">
        <v>79</v>
      </c>
      <c r="H9" s="58">
        <v>0</v>
      </c>
      <c r="I9" s="59" t="s">
        <v>80</v>
      </c>
    </row>
    <row r="10" spans="1:9" ht="30.75" thickBot="1">
      <c r="A10" s="51">
        <v>2001</v>
      </c>
      <c r="B10" s="58">
        <v>50.62</v>
      </c>
      <c r="C10" s="58">
        <v>50.62</v>
      </c>
      <c r="D10" s="58">
        <v>50.62</v>
      </c>
      <c r="E10" s="58">
        <v>50.62</v>
      </c>
      <c r="F10" s="58">
        <v>0</v>
      </c>
      <c r="G10" s="58" t="s">
        <v>79</v>
      </c>
      <c r="H10" s="58">
        <v>0</v>
      </c>
      <c r="I10" s="59" t="s">
        <v>80</v>
      </c>
    </row>
    <row r="11" spans="1:9" ht="30.75" thickBot="1">
      <c r="A11" s="51">
        <v>2002</v>
      </c>
      <c r="B11" s="58">
        <v>48.1</v>
      </c>
      <c r="C11" s="58">
        <v>48.1</v>
      </c>
      <c r="D11" s="58">
        <v>48.1</v>
      </c>
      <c r="E11" s="58">
        <v>48.1</v>
      </c>
      <c r="F11" s="58">
        <v>0</v>
      </c>
      <c r="G11" s="58">
        <v>48.1</v>
      </c>
      <c r="H11" s="58">
        <v>0</v>
      </c>
      <c r="I11" s="59" t="s">
        <v>80</v>
      </c>
    </row>
    <row r="12" spans="1:9" ht="30.75" thickBot="1">
      <c r="A12" s="51">
        <v>2003</v>
      </c>
      <c r="B12" s="58">
        <v>45.7</v>
      </c>
      <c r="C12" s="58">
        <v>45.7</v>
      </c>
      <c r="D12" s="58">
        <v>45.7</v>
      </c>
      <c r="E12" s="58">
        <v>45.7</v>
      </c>
      <c r="F12" s="58">
        <v>0</v>
      </c>
      <c r="G12" s="58">
        <v>45.7</v>
      </c>
      <c r="H12" s="58">
        <v>0</v>
      </c>
      <c r="I12" s="59" t="s">
        <v>80</v>
      </c>
    </row>
    <row r="13" spans="1:9" ht="45.75" thickBot="1">
      <c r="A13" s="51" t="s">
        <v>81</v>
      </c>
      <c r="B13" s="58">
        <v>57.4</v>
      </c>
      <c r="C13" s="58">
        <v>54.6</v>
      </c>
      <c r="D13" s="58">
        <v>54</v>
      </c>
      <c r="E13" s="58">
        <v>54</v>
      </c>
      <c r="F13" s="58">
        <v>0</v>
      </c>
      <c r="G13" s="58">
        <v>45.7</v>
      </c>
      <c r="H13" s="58">
        <v>5</v>
      </c>
      <c r="I13" s="59" t="s">
        <v>82</v>
      </c>
    </row>
    <row r="14" spans="1:9" ht="30.75" thickBot="1">
      <c r="A14" s="51" t="s">
        <v>83</v>
      </c>
      <c r="B14" s="58">
        <v>57.4</v>
      </c>
      <c r="C14" s="58">
        <v>54.6</v>
      </c>
      <c r="D14" s="58">
        <v>54</v>
      </c>
      <c r="E14" s="58">
        <v>54</v>
      </c>
      <c r="F14" s="58">
        <v>0</v>
      </c>
      <c r="G14" s="58">
        <v>45.7</v>
      </c>
      <c r="H14" s="58">
        <v>5</v>
      </c>
      <c r="I14" s="59" t="s">
        <v>84</v>
      </c>
    </row>
    <row r="15" spans="1:9" ht="30.75" thickBot="1">
      <c r="A15" s="51">
        <v>2005</v>
      </c>
      <c r="B15" s="58">
        <v>54.53</v>
      </c>
      <c r="C15" s="58">
        <v>51.87</v>
      </c>
      <c r="D15" s="58">
        <v>51.3</v>
      </c>
      <c r="E15" s="58">
        <v>51.3</v>
      </c>
      <c r="F15" s="58">
        <v>0</v>
      </c>
      <c r="G15" s="58">
        <v>43.42</v>
      </c>
      <c r="H15" s="58">
        <v>5</v>
      </c>
      <c r="I15" s="59" t="s">
        <v>84</v>
      </c>
    </row>
    <row r="16" spans="1:9" ht="30.75" thickBot="1">
      <c r="A16" s="51">
        <v>2006</v>
      </c>
      <c r="B16" s="58">
        <v>51.8</v>
      </c>
      <c r="C16" s="58">
        <v>49.28</v>
      </c>
      <c r="D16" s="58">
        <v>48.74</v>
      </c>
      <c r="E16" s="58">
        <v>48.74</v>
      </c>
      <c r="F16" s="58">
        <v>0</v>
      </c>
      <c r="G16" s="58">
        <v>40.6</v>
      </c>
      <c r="H16" s="58">
        <v>5</v>
      </c>
      <c r="I16" s="59" t="s">
        <v>84</v>
      </c>
    </row>
    <row r="17" spans="1:12" ht="30.75" thickBot="1">
      <c r="A17" s="51">
        <v>2007</v>
      </c>
      <c r="B17" s="58">
        <v>49.21</v>
      </c>
      <c r="C17" s="58">
        <v>46.82</v>
      </c>
      <c r="D17" s="58">
        <v>46.3</v>
      </c>
      <c r="E17" s="58">
        <v>46.3</v>
      </c>
      <c r="F17" s="58">
        <v>0</v>
      </c>
      <c r="G17" s="58">
        <v>37.96</v>
      </c>
      <c r="H17" s="58">
        <v>5</v>
      </c>
      <c r="I17" s="59" t="s">
        <v>84</v>
      </c>
    </row>
    <row r="18" spans="1:12" ht="30.75" thickBot="1">
      <c r="A18" s="51">
        <v>2008</v>
      </c>
      <c r="B18" s="58">
        <v>46.75</v>
      </c>
      <c r="C18" s="58">
        <v>44.48</v>
      </c>
      <c r="D18" s="58">
        <v>43.99</v>
      </c>
      <c r="E18" s="58">
        <v>43.99</v>
      </c>
      <c r="F18" s="58">
        <v>0</v>
      </c>
      <c r="G18" s="58">
        <v>35.49</v>
      </c>
      <c r="H18" s="58">
        <v>5</v>
      </c>
      <c r="I18" s="59" t="s">
        <v>84</v>
      </c>
    </row>
    <row r="19" spans="1:12" ht="15.75" thickBot="1">
      <c r="A19" s="51">
        <v>2009</v>
      </c>
      <c r="B19" s="58">
        <v>43.01</v>
      </c>
      <c r="C19" s="58">
        <v>40.909999999999997</v>
      </c>
      <c r="D19" s="58">
        <v>39.58</v>
      </c>
      <c r="E19" s="58">
        <v>33</v>
      </c>
      <c r="F19" s="58">
        <v>25.01</v>
      </c>
      <c r="G19" s="58">
        <v>31.94</v>
      </c>
      <c r="H19" s="58">
        <v>0</v>
      </c>
      <c r="I19" s="59" t="s">
        <v>85</v>
      </c>
    </row>
    <row r="20" spans="1:12">
      <c r="A20" s="60"/>
    </row>
    <row r="21" spans="1:12" ht="36.75" customHeight="1">
      <c r="A21" s="158" t="s">
        <v>86</v>
      </c>
      <c r="B21" s="142"/>
      <c r="C21" s="142"/>
      <c r="D21" s="142"/>
      <c r="E21" s="142"/>
      <c r="F21" s="142"/>
      <c r="G21" s="142"/>
      <c r="H21" s="142"/>
    </row>
    <row r="22" spans="1:12" ht="36.75" customHeight="1" thickBot="1">
      <c r="A22" s="159" t="s">
        <v>87</v>
      </c>
      <c r="B22" s="160"/>
      <c r="C22" s="160"/>
      <c r="D22" s="160"/>
      <c r="E22" s="160"/>
      <c r="F22" s="160"/>
      <c r="G22" s="160"/>
      <c r="H22" s="160"/>
    </row>
    <row r="23" spans="1:12" ht="15.75" thickBot="1">
      <c r="A23" s="51"/>
      <c r="B23" s="161" t="s">
        <v>88</v>
      </c>
      <c r="C23" s="162"/>
      <c r="D23" s="162"/>
      <c r="E23" s="162"/>
      <c r="F23" s="162"/>
      <c r="G23" s="162"/>
      <c r="H23" s="162"/>
      <c r="I23" s="162"/>
      <c r="J23" s="163"/>
      <c r="K23" s="52"/>
      <c r="L23" s="51"/>
    </row>
    <row r="24" spans="1:12" ht="85.5" customHeight="1" thickBot="1">
      <c r="A24" s="164" t="s">
        <v>19</v>
      </c>
      <c r="B24" s="161" t="s">
        <v>67</v>
      </c>
      <c r="C24" s="162"/>
      <c r="D24" s="162"/>
      <c r="E24" s="162"/>
      <c r="F24" s="162"/>
      <c r="G24" s="162"/>
      <c r="H24" s="163"/>
      <c r="I24" s="152" t="s">
        <v>89</v>
      </c>
      <c r="J24" s="55" t="s">
        <v>90</v>
      </c>
      <c r="K24" s="152" t="s">
        <v>91</v>
      </c>
      <c r="L24" s="54" t="s">
        <v>70</v>
      </c>
    </row>
    <row r="25" spans="1:12" ht="45.75" customHeight="1">
      <c r="A25" s="165"/>
      <c r="B25" s="155" t="s">
        <v>92</v>
      </c>
      <c r="C25" s="155" t="s">
        <v>93</v>
      </c>
      <c r="D25" s="155" t="s">
        <v>94</v>
      </c>
      <c r="E25" s="155" t="s">
        <v>95</v>
      </c>
      <c r="F25" s="61" t="s">
        <v>96</v>
      </c>
      <c r="G25" s="61" t="s">
        <v>97</v>
      </c>
      <c r="H25" s="61" t="s">
        <v>98</v>
      </c>
      <c r="I25" s="153"/>
      <c r="J25" s="62" t="s">
        <v>99</v>
      </c>
      <c r="K25" s="153"/>
      <c r="L25" s="63" t="s">
        <v>77</v>
      </c>
    </row>
    <row r="26" spans="1:12" ht="25.5">
      <c r="A26" s="165"/>
      <c r="B26" s="156"/>
      <c r="C26" s="156"/>
      <c r="D26" s="156"/>
      <c r="E26" s="156"/>
      <c r="F26" s="64" t="s">
        <v>100</v>
      </c>
      <c r="G26" s="64" t="s">
        <v>100</v>
      </c>
      <c r="H26" s="64" t="s">
        <v>100</v>
      </c>
      <c r="I26" s="153"/>
      <c r="J26" s="62"/>
      <c r="K26" s="153"/>
      <c r="L26" s="63"/>
    </row>
    <row r="27" spans="1:12" ht="29.25" customHeight="1" thickBot="1">
      <c r="A27" s="166"/>
      <c r="B27" s="157"/>
      <c r="C27" s="157"/>
      <c r="D27" s="157"/>
      <c r="E27" s="157"/>
      <c r="F27" s="65" t="s">
        <v>101</v>
      </c>
      <c r="G27" s="65" t="s">
        <v>101</v>
      </c>
      <c r="H27" s="65" t="s">
        <v>101</v>
      </c>
      <c r="I27" s="154"/>
      <c r="J27" s="57"/>
      <c r="K27" s="154"/>
      <c r="L27" s="56"/>
    </row>
    <row r="28" spans="1:12" ht="15.75" thickBot="1">
      <c r="A28" s="51" t="s">
        <v>102</v>
      </c>
      <c r="B28" s="58">
        <v>39.14</v>
      </c>
      <c r="C28" s="58">
        <v>37.229999999999997</v>
      </c>
      <c r="D28" s="58">
        <v>35.229999999999997</v>
      </c>
      <c r="E28" s="58">
        <v>29.37</v>
      </c>
      <c r="F28" s="58">
        <v>22.76</v>
      </c>
      <c r="G28" s="58">
        <v>0</v>
      </c>
      <c r="H28" s="58">
        <v>0</v>
      </c>
      <c r="I28" s="58">
        <v>28.43</v>
      </c>
      <c r="J28" s="58">
        <v>28.43</v>
      </c>
      <c r="K28" s="58">
        <v>28.43</v>
      </c>
      <c r="L28" s="59" t="s">
        <v>85</v>
      </c>
    </row>
    <row r="29" spans="1:12" ht="29.25" customHeight="1">
      <c r="A29" s="150" t="s">
        <v>103</v>
      </c>
      <c r="B29" s="148">
        <v>34.049999999999997</v>
      </c>
      <c r="C29" s="148">
        <v>32.39</v>
      </c>
      <c r="D29" s="148">
        <v>30.65</v>
      </c>
      <c r="E29" s="148">
        <v>25.55</v>
      </c>
      <c r="F29" s="66" t="s">
        <v>104</v>
      </c>
      <c r="G29" s="66" t="s">
        <v>105</v>
      </c>
      <c r="H29" s="66" t="s">
        <v>106</v>
      </c>
      <c r="I29" s="148" t="s">
        <v>107</v>
      </c>
      <c r="J29" s="148" t="s">
        <v>108</v>
      </c>
      <c r="K29" s="148" t="s">
        <v>109</v>
      </c>
      <c r="L29" s="143" t="s">
        <v>110</v>
      </c>
    </row>
    <row r="30" spans="1:12" ht="15.75" thickBot="1">
      <c r="A30" s="151"/>
      <c r="B30" s="149"/>
      <c r="C30" s="149"/>
      <c r="D30" s="149"/>
      <c r="E30" s="149"/>
      <c r="F30" s="67">
        <v>-22.05</v>
      </c>
      <c r="G30" s="67">
        <v>-20.39</v>
      </c>
      <c r="H30" s="67">
        <v>-18.649999999999999</v>
      </c>
      <c r="I30" s="149"/>
      <c r="J30" s="149"/>
      <c r="K30" s="149"/>
      <c r="L30" s="144"/>
    </row>
    <row r="31" spans="1:12" ht="29.25" customHeight="1">
      <c r="A31" s="150" t="s">
        <v>111</v>
      </c>
      <c r="B31" s="148">
        <v>33.03</v>
      </c>
      <c r="C31" s="148">
        <v>31.42</v>
      </c>
      <c r="D31" s="148">
        <v>29.73</v>
      </c>
      <c r="E31" s="148">
        <v>24.79</v>
      </c>
      <c r="F31" s="66" t="s">
        <v>112</v>
      </c>
      <c r="G31" s="66" t="s">
        <v>113</v>
      </c>
      <c r="H31" s="66" t="s">
        <v>114</v>
      </c>
      <c r="I31" s="148" t="s">
        <v>115</v>
      </c>
      <c r="J31" s="148" t="s">
        <v>116</v>
      </c>
      <c r="K31" s="148" t="s">
        <v>109</v>
      </c>
      <c r="L31" s="143" t="s">
        <v>110</v>
      </c>
    </row>
    <row r="32" spans="1:12" ht="15.75" thickBot="1">
      <c r="A32" s="151"/>
      <c r="B32" s="149"/>
      <c r="C32" s="149"/>
      <c r="D32" s="149"/>
      <c r="E32" s="149"/>
      <c r="F32" s="67">
        <v>-21.03</v>
      </c>
      <c r="G32" s="67">
        <v>-19.420000000000002</v>
      </c>
      <c r="H32" s="67">
        <v>-17.73</v>
      </c>
      <c r="I32" s="149"/>
      <c r="J32" s="149"/>
      <c r="K32" s="149"/>
      <c r="L32" s="144"/>
    </row>
    <row r="33" spans="1:12" ht="29.25" customHeight="1">
      <c r="A33" s="150" t="s">
        <v>117</v>
      </c>
      <c r="B33" s="148">
        <v>28.74</v>
      </c>
      <c r="C33" s="148">
        <v>27.33</v>
      </c>
      <c r="D33" s="148">
        <v>25.86</v>
      </c>
      <c r="E33" s="148">
        <v>21.56</v>
      </c>
      <c r="F33" s="66" t="s">
        <v>118</v>
      </c>
      <c r="G33" s="66" t="s">
        <v>119</v>
      </c>
      <c r="H33" s="66" t="s">
        <v>120</v>
      </c>
      <c r="I33" s="148">
        <v>22.07</v>
      </c>
      <c r="J33" s="148">
        <v>21.11</v>
      </c>
      <c r="K33" s="148" t="s">
        <v>109</v>
      </c>
      <c r="L33" s="143" t="s">
        <v>110</v>
      </c>
    </row>
    <row r="34" spans="1:12" ht="15.75" thickBot="1">
      <c r="A34" s="151"/>
      <c r="B34" s="149"/>
      <c r="C34" s="149"/>
      <c r="D34" s="149"/>
      <c r="E34" s="149"/>
      <c r="F34" s="67">
        <v>-16.739999999999998</v>
      </c>
      <c r="G34" s="67">
        <v>-15.33</v>
      </c>
      <c r="H34" s="67">
        <v>-13.86</v>
      </c>
      <c r="I34" s="149"/>
      <c r="J34" s="149"/>
      <c r="K34" s="149"/>
      <c r="L34" s="144"/>
    </row>
    <row r="35" spans="1:12" ht="29.25" customHeight="1">
      <c r="A35" s="150" t="s">
        <v>121</v>
      </c>
      <c r="B35" s="148">
        <v>24.43</v>
      </c>
      <c r="C35" s="148">
        <v>23.23</v>
      </c>
      <c r="D35" s="148">
        <v>21.98</v>
      </c>
      <c r="E35" s="148">
        <v>18.329999999999998</v>
      </c>
      <c r="F35" s="66" t="s">
        <v>122</v>
      </c>
      <c r="G35" s="66" t="s">
        <v>123</v>
      </c>
      <c r="H35" s="66" t="s">
        <v>124</v>
      </c>
      <c r="I35" s="148">
        <v>18.760000000000002</v>
      </c>
      <c r="J35" s="148">
        <v>17.940000000000001</v>
      </c>
      <c r="K35" s="148" t="s">
        <v>109</v>
      </c>
      <c r="L35" s="143" t="s">
        <v>125</v>
      </c>
    </row>
    <row r="36" spans="1:12" ht="15.75" thickBot="1">
      <c r="A36" s="151"/>
      <c r="B36" s="149"/>
      <c r="C36" s="149"/>
      <c r="D36" s="149"/>
      <c r="E36" s="149"/>
      <c r="F36" s="67">
        <v>-12.43</v>
      </c>
      <c r="G36" s="67">
        <v>-11.23</v>
      </c>
      <c r="H36" s="67">
        <v>-9.98</v>
      </c>
      <c r="I36" s="149"/>
      <c r="J36" s="149"/>
      <c r="K36" s="149"/>
      <c r="L36" s="144"/>
    </row>
    <row r="37" spans="1:12">
      <c r="A37" s="68"/>
    </row>
    <row r="38" spans="1:12" ht="15" customHeight="1">
      <c r="A38" s="145" t="s">
        <v>126</v>
      </c>
      <c r="B38" s="142"/>
      <c r="C38" s="142"/>
      <c r="D38" s="142"/>
      <c r="E38" s="142"/>
      <c r="F38" s="142"/>
      <c r="G38" s="142"/>
      <c r="H38" s="142"/>
      <c r="I38" s="142"/>
      <c r="J38" s="142"/>
      <c r="K38" s="142"/>
      <c r="L38" s="142"/>
    </row>
    <row r="39" spans="1:12" ht="36.75" customHeight="1">
      <c r="A39" s="145" t="s">
        <v>127</v>
      </c>
      <c r="B39" s="142"/>
      <c r="C39" s="142"/>
      <c r="D39" s="142"/>
      <c r="E39" s="142"/>
      <c r="F39" s="142"/>
      <c r="G39" s="142"/>
      <c r="H39" s="142"/>
      <c r="I39" s="142"/>
      <c r="J39" s="142"/>
      <c r="K39" s="142"/>
      <c r="L39" s="142"/>
    </row>
    <row r="40" spans="1:12" ht="31.5" customHeight="1">
      <c r="A40" s="146" t="s">
        <v>128</v>
      </c>
      <c r="B40" s="142"/>
      <c r="C40" s="142"/>
      <c r="D40" s="142"/>
      <c r="E40" s="142"/>
      <c r="F40" s="142"/>
      <c r="G40" s="142"/>
      <c r="H40" s="142"/>
      <c r="I40" s="142"/>
      <c r="J40" s="142"/>
      <c r="K40" s="142"/>
      <c r="L40" s="142"/>
    </row>
    <row r="41" spans="1:12">
      <c r="A41" s="147" t="s">
        <v>129</v>
      </c>
      <c r="B41" s="142"/>
      <c r="C41" s="142"/>
      <c r="D41" s="142"/>
      <c r="E41" s="142"/>
      <c r="F41" s="142"/>
      <c r="G41" s="142"/>
      <c r="H41" s="142"/>
      <c r="I41" s="142"/>
      <c r="J41" s="142"/>
      <c r="K41" s="142"/>
      <c r="L41" s="142"/>
    </row>
    <row r="42" spans="1:12" ht="22.5" customHeight="1">
      <c r="A42" s="142"/>
      <c r="B42" s="142"/>
      <c r="C42" s="142"/>
      <c r="D42" s="142"/>
      <c r="E42" s="142"/>
      <c r="F42" s="142"/>
      <c r="G42" s="142"/>
      <c r="H42" s="142"/>
      <c r="I42" s="142"/>
      <c r="J42" s="142"/>
      <c r="K42" s="142"/>
      <c r="L42" s="142"/>
    </row>
    <row r="43" spans="1:12">
      <c r="A43" s="68"/>
    </row>
    <row r="44" spans="1:12" ht="13.5" customHeight="1">
      <c r="A44" s="146" t="s">
        <v>130</v>
      </c>
      <c r="B44" s="142"/>
      <c r="C44" s="142"/>
      <c r="D44" s="142"/>
      <c r="E44" s="142"/>
      <c r="F44" s="142"/>
      <c r="G44" s="142"/>
      <c r="H44" s="142"/>
      <c r="I44" s="142"/>
      <c r="J44" s="142"/>
      <c r="K44" s="142"/>
    </row>
    <row r="45" spans="1:12" ht="15.75" thickBot="1">
      <c r="A45" s="68"/>
    </row>
    <row r="46" spans="1:12" ht="15.75" thickBot="1">
      <c r="A46" s="69" t="s">
        <v>131</v>
      </c>
      <c r="B46" s="69" t="s">
        <v>132</v>
      </c>
      <c r="C46" s="69" t="s">
        <v>133</v>
      </c>
      <c r="D46" s="69" t="s">
        <v>134</v>
      </c>
      <c r="E46" s="69" t="s">
        <v>135</v>
      </c>
      <c r="F46" s="69" t="s">
        <v>136</v>
      </c>
      <c r="G46" s="69" t="s">
        <v>137</v>
      </c>
      <c r="H46" s="69" t="s">
        <v>138</v>
      </c>
      <c r="I46" s="69" t="s">
        <v>139</v>
      </c>
      <c r="J46" s="69" t="s">
        <v>140</v>
      </c>
    </row>
    <row r="47" spans="1:12" ht="15.75" thickBot="1">
      <c r="A47" s="69" t="s">
        <v>141</v>
      </c>
      <c r="B47" s="69">
        <v>19.5</v>
      </c>
      <c r="C47" s="69">
        <v>19.309999999999999</v>
      </c>
      <c r="D47" s="69">
        <v>19.11</v>
      </c>
      <c r="E47" s="69">
        <v>18.920000000000002</v>
      </c>
      <c r="F47" s="69">
        <v>18.73</v>
      </c>
      <c r="G47" s="69">
        <v>18.54</v>
      </c>
      <c r="H47" s="69">
        <v>18.36</v>
      </c>
      <c r="I47" s="69" t="s">
        <v>142</v>
      </c>
      <c r="J47" s="69" t="s">
        <v>142</v>
      </c>
    </row>
    <row r="48" spans="1:12" ht="15.75" thickBot="1">
      <c r="A48" s="69" t="s">
        <v>143</v>
      </c>
      <c r="B48" s="69">
        <v>18.5</v>
      </c>
      <c r="C48" s="69">
        <v>18.32</v>
      </c>
      <c r="D48" s="69">
        <v>18.13</v>
      </c>
      <c r="E48" s="69">
        <v>17.95</v>
      </c>
      <c r="F48" s="69">
        <v>17.77</v>
      </c>
      <c r="G48" s="69">
        <v>17.59</v>
      </c>
      <c r="H48" s="69">
        <v>17.420000000000002</v>
      </c>
      <c r="I48" s="69" t="s">
        <v>142</v>
      </c>
      <c r="J48" s="69" t="s">
        <v>142</v>
      </c>
    </row>
    <row r="49" spans="1:10" ht="15.75" thickBot="1">
      <c r="A49" s="69" t="s">
        <v>144</v>
      </c>
      <c r="B49" s="69">
        <v>16.5</v>
      </c>
      <c r="C49" s="69">
        <v>16.34</v>
      </c>
      <c r="D49" s="69">
        <v>16.170000000000002</v>
      </c>
      <c r="E49" s="69">
        <v>16.010000000000002</v>
      </c>
      <c r="F49" s="69">
        <v>15.85</v>
      </c>
      <c r="G49" s="69">
        <v>15.69</v>
      </c>
      <c r="H49" s="69">
        <v>15.53</v>
      </c>
      <c r="I49" s="69" t="s">
        <v>142</v>
      </c>
      <c r="J49" s="69" t="s">
        <v>142</v>
      </c>
    </row>
    <row r="50" spans="1:10" ht="15.75" thickBot="1">
      <c r="A50" s="69" t="s">
        <v>145</v>
      </c>
      <c r="B50" s="69">
        <v>13.5</v>
      </c>
      <c r="C50" s="69">
        <v>13.37</v>
      </c>
      <c r="D50" s="69">
        <v>13.23</v>
      </c>
      <c r="E50" s="69">
        <v>13.1</v>
      </c>
      <c r="F50" s="69">
        <v>12.97</v>
      </c>
      <c r="G50" s="69">
        <v>12.84</v>
      </c>
      <c r="H50" s="69">
        <v>12.71</v>
      </c>
      <c r="I50" s="69" t="s">
        <v>142</v>
      </c>
      <c r="J50" s="69" t="s">
        <v>142</v>
      </c>
    </row>
    <row r="51" spans="1:10">
      <c r="A51" s="68"/>
    </row>
    <row r="52" spans="1:10" ht="39.75" customHeight="1">
      <c r="A52" s="146" t="s">
        <v>146</v>
      </c>
      <c r="B52" s="142"/>
      <c r="C52" s="142"/>
      <c r="D52" s="142"/>
      <c r="E52" s="142"/>
      <c r="F52" s="142"/>
      <c r="G52" s="142"/>
      <c r="H52" s="142"/>
      <c r="I52" s="142"/>
      <c r="J52" s="142"/>
    </row>
    <row r="53" spans="1:10" ht="28.5" customHeight="1">
      <c r="A53" s="145" t="s">
        <v>147</v>
      </c>
      <c r="B53" s="142"/>
      <c r="C53" s="142"/>
      <c r="D53" s="142"/>
      <c r="E53" s="142"/>
      <c r="F53" s="142"/>
      <c r="G53" s="142"/>
      <c r="H53" s="142"/>
      <c r="I53" s="142"/>
      <c r="J53" s="142"/>
    </row>
    <row r="54" spans="1:10" ht="5.25" customHeight="1">
      <c r="A54" s="68"/>
    </row>
    <row r="55" spans="1:10" ht="87" customHeight="1">
      <c r="A55" s="141" t="s">
        <v>148</v>
      </c>
      <c r="B55" s="142"/>
      <c r="C55" s="142"/>
      <c r="D55" s="142"/>
      <c r="E55" s="142"/>
      <c r="F55" s="142"/>
      <c r="G55" s="142"/>
      <c r="H55" s="142"/>
      <c r="I55" s="142"/>
      <c r="J55" s="142"/>
    </row>
  </sheetData>
  <sheetProtection password="CF4C" sheet="1" objects="1" scenarios="1" selectLockedCells="1"/>
  <mergeCells count="61">
    <mergeCell ref="B7:F7"/>
    <mergeCell ref="A1:H1"/>
    <mergeCell ref="A2:H2"/>
    <mergeCell ref="A3:H3"/>
    <mergeCell ref="A4:H4"/>
    <mergeCell ref="B6:F6"/>
    <mergeCell ref="A21:H21"/>
    <mergeCell ref="A22:H22"/>
    <mergeCell ref="B23:J23"/>
    <mergeCell ref="A24:A27"/>
    <mergeCell ref="B24:H24"/>
    <mergeCell ref="I24:I27"/>
    <mergeCell ref="K24:K27"/>
    <mergeCell ref="B25:B27"/>
    <mergeCell ref="C25:C27"/>
    <mergeCell ref="D25:D27"/>
    <mergeCell ref="E25:E27"/>
    <mergeCell ref="I29:I30"/>
    <mergeCell ref="J29:J30"/>
    <mergeCell ref="K29:K30"/>
    <mergeCell ref="L29:L30"/>
    <mergeCell ref="A31:A32"/>
    <mergeCell ref="B31:B32"/>
    <mergeCell ref="C31:C32"/>
    <mergeCell ref="D31:D32"/>
    <mergeCell ref="E31:E32"/>
    <mergeCell ref="I31:I32"/>
    <mergeCell ref="A29:A30"/>
    <mergeCell ref="B29:B30"/>
    <mergeCell ref="C29:C30"/>
    <mergeCell ref="D29:D30"/>
    <mergeCell ref="E29:E30"/>
    <mergeCell ref="J31:J32"/>
    <mergeCell ref="E35:E36"/>
    <mergeCell ref="K31:K32"/>
    <mergeCell ref="L31:L32"/>
    <mergeCell ref="A33:A34"/>
    <mergeCell ref="B33:B34"/>
    <mergeCell ref="C33:C34"/>
    <mergeCell ref="D33:D34"/>
    <mergeCell ref="E33:E34"/>
    <mergeCell ref="I33:I34"/>
    <mergeCell ref="J33:J34"/>
    <mergeCell ref="K33:K34"/>
    <mergeCell ref="L33:L34"/>
    <mergeCell ref="A55:J55"/>
    <mergeCell ref="L35:L36"/>
    <mergeCell ref="A38:L38"/>
    <mergeCell ref="A39:L39"/>
    <mergeCell ref="A40:L40"/>
    <mergeCell ref="A41:L42"/>
    <mergeCell ref="A44:K44"/>
    <mergeCell ref="I35:I36"/>
    <mergeCell ref="J35:J36"/>
    <mergeCell ref="K35:K36"/>
    <mergeCell ref="A52:J52"/>
    <mergeCell ref="A53:J53"/>
    <mergeCell ref="A35:A36"/>
    <mergeCell ref="B35:B36"/>
    <mergeCell ref="C35:C36"/>
    <mergeCell ref="D35:D36"/>
  </mergeCells>
  <hyperlinks>
    <hyperlink ref="I9" r:id="rId1" display="http://www.sfv.de/lokal/mails/rundmail/p0003290.htm"/>
    <hyperlink ref="I10" r:id="rId2" display="http://www.sfv.de/lokal/mails/rundmail/p0003290.htm"/>
    <hyperlink ref="I11" r:id="rId3" display="http://www.sfv.de/lokal/mails/rundmail/p0003290.htm"/>
    <hyperlink ref="I12" r:id="rId4" display="http://www.sfv.de/lokal/mails/rundmail/p0003290.htm"/>
    <hyperlink ref="I13" r:id="rId5" display="http://www.sfv.de/lokal/mails/wvf/ssvorsch.htm"/>
    <hyperlink ref="I14" r:id="rId6" display="http://www.sfv.de/lokal/mails/wvf/eegtipps.htm"/>
    <hyperlink ref="I15" r:id="rId7" display="http://www.sfv.de/lokal/mails/wvf/eegtipps.htm"/>
    <hyperlink ref="I16" r:id="rId8" display="http://www.sfv.de/lokal/mails/wvf/eegtipps.htm"/>
    <hyperlink ref="I17" r:id="rId9" display="http://www.sfv.de/lokal/mails/wvf/eegtipps.htm"/>
    <hyperlink ref="I18" r:id="rId10" display="http://www.sfv.de/lokal/mails/wvf/eegtipps.htm"/>
    <hyperlink ref="I19" r:id="rId11" display="http://www.sfv.de/artikel/2008/erneuerbare-energien-gesetz_eeg_20092.htm"/>
    <hyperlink ref="L28" r:id="rId12" display="http://www.sfv.de/artikel/2008/erneuerbare-energien-gesetz_eeg_20092.htm"/>
    <hyperlink ref="L29" r:id="rId13" display="http://www.sfv.de/tocopy/lokal/mails/sj/verguetu.htm"/>
    <hyperlink ref="L31" r:id="rId14" display="http://www.sfv.de/artikel/gesetz_zur_aenderung_des_erneuerbaren-energien-gesetz_vom_11_august_2010.htm"/>
    <hyperlink ref="L33" r:id="rId15" display="http://www.sfv.de/artikel/gesetz_zur_aenderung_des_erneuerbaren-energien-gesetz_vom_11_august_2010.htm"/>
    <hyperlink ref="L35" r:id="rId16" display="http://www.sfv.de/artikel/eeg_2012.htm"/>
    <hyperlink ref="A40" r:id="rId17" location="doc149586bodyText1" display="http://www.bundesnetzagentur.de/cln_1911/DE/Sachgebiete/ElektrizitaetGas/ErneuerbareEnergienGesetz/VerguetungssaetzePVAnlagen/VerguetungssaetzePhotovoltaik_node.html - doc149586bodyText1"/>
    <hyperlink ref="A44" r:id="rId18" display="http://www.sfv.de/artikel/photovoltaik_einigung_im_vermittlungsausschuss.htm"/>
    <hyperlink ref="A52" r:id="rId19" display="http://www.clearingstelle-eeg.de/eeg2012/aenderung1"/>
  </hyperlinks>
  <pageMargins left="0.17" right="0.17" top="0.51181102362204722" bottom="0.43307086614173229" header="0.31496062992125984" footer="0.31496062992125984"/>
  <pageSetup paperSize="9" scale="70" orientation="portrait"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2009_2012</vt:lpstr>
      <vt:lpstr>2013</vt:lpstr>
      <vt:lpstr>EEG</vt:lpstr>
    </vt:vector>
  </TitlesOfParts>
  <Company>privat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Photovoltaik</dc:subject>
  <dc:creator>Josef Brörmann</dc:creator>
  <dc:description>www.osnanet.de/jbroermann
jbroermann@osnanet.de</dc:description>
  <cp:lastModifiedBy>Josef</cp:lastModifiedBy>
  <cp:lastPrinted>2012-10-04T13:30:33Z</cp:lastPrinted>
  <dcterms:created xsi:type="dcterms:W3CDTF">2012-09-10T16:06:38Z</dcterms:created>
  <dcterms:modified xsi:type="dcterms:W3CDTF">2013-10-06T12:46:05Z</dcterms:modified>
</cp:coreProperties>
</file>